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SDMH\1. Organisatie\Ondersteuning\Website\210316\"/>
    </mc:Choice>
  </mc:AlternateContent>
  <bookViews>
    <workbookView xWindow="0" yWindow="0" windowWidth="28800" windowHeight="12465" activeTab="4"/>
  </bookViews>
  <sheets>
    <sheet name="41I03-Naschools intensief" sheetId="1" r:id="rId1"/>
    <sheet name="41I04-Naschools intensief zwaar" sheetId="2" r:id="rId2"/>
    <sheet name="41K03-Kort en intensief" sheetId="3" r:id="rId3"/>
    <sheet name="41A18-KDC Dagbesteding" sheetId="4" r:id="rId4"/>
    <sheet name="41K03-Groepsbehandeling KDC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Pensioen_dropdown">[1]Data_overig!$B$7:$B$8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4" l="1"/>
  <c r="C118" i="4"/>
  <c r="C117" i="4"/>
  <c r="C106" i="4"/>
  <c r="C24" i="4" s="1"/>
  <c r="C88" i="4"/>
  <c r="D77" i="4"/>
  <c r="D76" i="4"/>
  <c r="D75" i="4"/>
  <c r="D74" i="4"/>
  <c r="D73" i="4"/>
  <c r="D72" i="4"/>
  <c r="D71" i="4"/>
  <c r="D70" i="4"/>
  <c r="D69" i="4"/>
  <c r="D68" i="4"/>
  <c r="C60" i="4"/>
  <c r="J42" i="4" a="1"/>
  <c r="J42" i="4" s="1"/>
  <c r="I42" i="4" a="1"/>
  <c r="I42" i="4" s="1"/>
  <c r="H42" i="4" a="1"/>
  <c r="H42" i="4" s="1"/>
  <c r="G42" i="4" a="1"/>
  <c r="G42" i="4" s="1"/>
  <c r="G9" i="4" s="1"/>
  <c r="F42" i="4" a="1"/>
  <c r="F42" i="4" s="1"/>
  <c r="E42" i="4" a="1"/>
  <c r="E42" i="4" s="1"/>
  <c r="E9" i="4" s="1"/>
  <c r="D42" i="4" a="1"/>
  <c r="D42" i="4" s="1"/>
  <c r="K40" i="4"/>
  <c r="C27" i="4"/>
  <c r="C26" i="4"/>
  <c r="I14" i="4"/>
  <c r="H14" i="4"/>
  <c r="C12" i="4"/>
  <c r="G7" i="4"/>
  <c r="F7" i="4"/>
  <c r="E7" i="4"/>
  <c r="J6" i="4"/>
  <c r="J15" i="4" s="1"/>
  <c r="I6" i="4"/>
  <c r="I15" i="4" s="1"/>
  <c r="H6" i="4"/>
  <c r="H15" i="4" s="1"/>
  <c r="G6" i="4"/>
  <c r="G29" i="4" s="1"/>
  <c r="F6" i="4"/>
  <c r="F8" i="4" s="1"/>
  <c r="E6" i="4"/>
  <c r="E29" i="4" s="1"/>
  <c r="D6" i="4"/>
  <c r="D18" i="4" s="1"/>
  <c r="J7" i="4" l="1"/>
  <c r="F29" i="4"/>
  <c r="G8" i="4"/>
  <c r="J16" i="4"/>
  <c r="E75" i="4"/>
  <c r="H13" i="4"/>
  <c r="H29" i="4"/>
  <c r="D8" i="4"/>
  <c r="D9" i="4"/>
  <c r="E12" i="4"/>
  <c r="E11" i="4"/>
  <c r="E10" i="4"/>
  <c r="E76" i="4"/>
  <c r="E77" i="4"/>
  <c r="G18" i="4"/>
  <c r="F18" i="4"/>
  <c r="G11" i="4"/>
  <c r="I17" i="4"/>
  <c r="I16" i="4"/>
  <c r="I7" i="4"/>
  <c r="I18" i="4"/>
  <c r="I8" i="4"/>
  <c r="I22" i="4"/>
  <c r="I21" i="4"/>
  <c r="I20" i="4"/>
  <c r="I19" i="4"/>
  <c r="I9" i="4"/>
  <c r="I24" i="4"/>
  <c r="I23" i="4"/>
  <c r="I25" i="4" s="1"/>
  <c r="I10" i="4"/>
  <c r="I27" i="4"/>
  <c r="I26" i="4"/>
  <c r="I12" i="4"/>
  <c r="I11" i="4"/>
  <c r="I29" i="4"/>
  <c r="I13" i="4"/>
  <c r="E73" i="4"/>
  <c r="J18" i="4"/>
  <c r="J8" i="4"/>
  <c r="J22" i="4"/>
  <c r="J21" i="4"/>
  <c r="J20" i="4"/>
  <c r="J19" i="4"/>
  <c r="J9" i="4"/>
  <c r="J24" i="4"/>
  <c r="J23" i="4"/>
  <c r="J10" i="4"/>
  <c r="J27" i="4"/>
  <c r="J26" i="4"/>
  <c r="J12" i="4"/>
  <c r="J11" i="4"/>
  <c r="J29" i="4"/>
  <c r="J13" i="4"/>
  <c r="J14" i="4"/>
  <c r="G12" i="4"/>
  <c r="E74" i="4"/>
  <c r="J17" i="4"/>
  <c r="D7" i="4"/>
  <c r="E8" i="4"/>
  <c r="F9" i="4"/>
  <c r="G10" i="4"/>
  <c r="H11" i="4"/>
  <c r="H12" i="4"/>
  <c r="E18" i="4"/>
  <c r="H26" i="4"/>
  <c r="H27" i="4"/>
  <c r="C116" i="4"/>
  <c r="E117" i="4" s="1"/>
  <c r="C20" i="4" s="1"/>
  <c r="D78" i="4"/>
  <c r="D79" i="4" s="1"/>
  <c r="H10" i="4"/>
  <c r="H23" i="4"/>
  <c r="H24" i="4"/>
  <c r="H9" i="4"/>
  <c r="H19" i="4"/>
  <c r="H20" i="4"/>
  <c r="H21" i="4"/>
  <c r="H22" i="4"/>
  <c r="H8" i="4"/>
  <c r="H18" i="4"/>
  <c r="D29" i="4"/>
  <c r="H7" i="4"/>
  <c r="D11" i="4"/>
  <c r="D12" i="4"/>
  <c r="H16" i="4"/>
  <c r="H17" i="4"/>
  <c r="D10" i="4"/>
  <c r="H25" i="4" l="1"/>
  <c r="J25" i="4"/>
  <c r="D82" i="4"/>
  <c r="C17" i="4" s="1"/>
  <c r="F13" i="4"/>
  <c r="G13" i="4"/>
  <c r="G14" i="4" s="1"/>
  <c r="D13" i="4"/>
  <c r="D14" i="4" s="1"/>
  <c r="E13" i="4"/>
  <c r="E14" i="4"/>
  <c r="E118" i="4"/>
  <c r="C21" i="4" s="1"/>
  <c r="E119" i="4"/>
  <c r="C22" i="4" s="1"/>
  <c r="F12" i="4"/>
  <c r="F10" i="4"/>
  <c r="F11" i="4"/>
  <c r="F14" i="4" s="1"/>
  <c r="D15" i="4" l="1"/>
  <c r="D16" i="4" s="1"/>
  <c r="D17" i="4" s="1"/>
  <c r="D19" i="4" s="1"/>
  <c r="F15" i="4"/>
  <c r="F16" i="4" s="1"/>
  <c r="F17" i="4" s="1"/>
  <c r="F19" i="4" s="1"/>
  <c r="G15" i="4"/>
  <c r="G16" i="4" s="1"/>
  <c r="G17" i="4" s="1"/>
  <c r="G19" i="4" s="1"/>
  <c r="E15" i="4"/>
  <c r="E16" i="4" s="1"/>
  <c r="E17" i="4" s="1"/>
  <c r="E19" i="4" s="1"/>
  <c r="G20" i="4" l="1"/>
  <c r="G23" i="4" s="1"/>
  <c r="G22" i="4"/>
  <c r="G21" i="4"/>
  <c r="F20" i="4"/>
  <c r="F22" i="4"/>
  <c r="F21" i="4"/>
  <c r="D20" i="4"/>
  <c r="D22" i="4"/>
  <c r="D21" i="4"/>
  <c r="E20" i="4"/>
  <c r="E21" i="4"/>
  <c r="E22" i="4"/>
  <c r="E23" i="4" s="1"/>
  <c r="D23" i="4" l="1"/>
  <c r="D24" i="4" s="1"/>
  <c r="D25" i="4" s="1"/>
  <c r="D26" i="4" s="1"/>
  <c r="D27" i="4" s="1"/>
  <c r="F23" i="4"/>
  <c r="G24" i="4"/>
  <c r="G25" i="4" s="1"/>
  <c r="G26" i="4" s="1"/>
  <c r="G27" i="4" s="1"/>
  <c r="F24" i="4"/>
  <c r="F25" i="4"/>
  <c r="F26" i="4" s="1"/>
  <c r="F27" i="4" s="1"/>
  <c r="E24" i="4"/>
  <c r="E25" i="4" s="1"/>
  <c r="E26" i="4" s="1"/>
  <c r="E27" i="4" s="1"/>
  <c r="L30" i="4" l="1"/>
  <c r="L33" i="4" s="1"/>
  <c r="L32" i="3" l="1"/>
  <c r="L32" i="1" l="1"/>
</calcChain>
</file>

<file path=xl/sharedStrings.xml><?xml version="1.0" encoding="utf-8"?>
<sst xmlns="http://schemas.openxmlformats.org/spreadsheetml/2006/main" count="957" uniqueCount="106">
  <si>
    <t>Algemeen rekenmodel Midden-Holland</t>
  </si>
  <si>
    <t>VVT</t>
  </si>
  <si>
    <t>Ja</t>
  </si>
  <si>
    <t>Totaal overzicht gewogen kostprijs per uur</t>
  </si>
  <si>
    <t>GHZ</t>
  </si>
  <si>
    <t>Nee</t>
  </si>
  <si>
    <t>Salarislasten per uur</t>
  </si>
  <si>
    <t>GGZ</t>
  </si>
  <si>
    <t>SociaalWerk</t>
  </si>
  <si>
    <t>Cao</t>
  </si>
  <si>
    <t>Jeugdzorg</t>
  </si>
  <si>
    <t>Schaal</t>
  </si>
  <si>
    <t>Periodiek</t>
  </si>
  <si>
    <t>Bruto uurloon</t>
  </si>
  <si>
    <t>Opslag eindejaarsuitkering</t>
  </si>
  <si>
    <t>Opslag vakantiegeld</t>
  </si>
  <si>
    <t>Opslag ORT</t>
  </si>
  <si>
    <t xml:space="preserve"> </t>
  </si>
  <si>
    <t>Eenmalige uitkeringen per uur</t>
  </si>
  <si>
    <t>Totale bruto uurloon</t>
  </si>
  <si>
    <t>Opslag sociale lasten</t>
  </si>
  <si>
    <t>Totale bruto uurloon incl. sociale lasten</t>
  </si>
  <si>
    <t>Gecorrigeerd voor productiviteit (p)</t>
  </si>
  <si>
    <t>Reiskosten (m)</t>
  </si>
  <si>
    <t>Totale bruto uurloon incl. reiskosten</t>
  </si>
  <si>
    <t>Opslag voor overheadkosten (p / m)</t>
  </si>
  <si>
    <t>Opslag kosten voor vastgoed (m)</t>
  </si>
  <si>
    <t>Opslag overige personele kosten (m)</t>
  </si>
  <si>
    <t>Totale kosten per uur</t>
  </si>
  <si>
    <t>Opslag voor risico, innovatie en marge</t>
  </si>
  <si>
    <t>Totale kosten per uur incl. risico, innovatie en marge en gem. eisen</t>
  </si>
  <si>
    <t>Verrekening naar aantal uur per eenheid</t>
  </si>
  <si>
    <t>Groepsgroote</t>
  </si>
  <si>
    <t>Totale kosten per tijdseenheid</t>
  </si>
  <si>
    <t>Periodiekmix</t>
  </si>
  <si>
    <t>Totaal tarief voor afronden</t>
  </si>
  <si>
    <t>Gewogen totale kosten</t>
  </si>
  <si>
    <t>Totaal Tarief</t>
  </si>
  <si>
    <t>Parameters gewogen kostprijs per uur</t>
  </si>
  <si>
    <t>Brutoloon</t>
  </si>
  <si>
    <t>Kies cao</t>
  </si>
  <si>
    <t>Kies schaal</t>
  </si>
  <si>
    <t>Kies Periodiek</t>
  </si>
  <si>
    <t>Bruto uurloon (gemiddeld over 2021)</t>
  </si>
  <si>
    <t>Minimale eindejaarsuitkering</t>
  </si>
  <si>
    <t>Minimale vakantietoeslag</t>
  </si>
  <si>
    <t>Opslag ORT (%)</t>
  </si>
  <si>
    <t>Eenmalige uitkeringen (totaal per FTE, in euro)</t>
  </si>
  <si>
    <t>Sociale lasten &amp; pensioen premies</t>
  </si>
  <si>
    <t>WAO / WIA (IVA en WGA) incl. kinderopvang</t>
  </si>
  <si>
    <t>WW premie (Awf) laag onbepaalde tijd</t>
  </si>
  <si>
    <t>WW premie (Awf) hoog (overig personeel)</t>
  </si>
  <si>
    <t>ZVW premie werkgever</t>
  </si>
  <si>
    <t>WHK*</t>
  </si>
  <si>
    <t>Pensioenpremie werkgever</t>
  </si>
  <si>
    <t>WGA eigen risico; herverzekerd</t>
  </si>
  <si>
    <t>Totaal sociale lasten (incl. pensioenpremies)</t>
  </si>
  <si>
    <t>Niet-productieve uren</t>
  </si>
  <si>
    <t>Kies productiviteitsprofiel:</t>
  </si>
  <si>
    <t>Bij de aanbieder</t>
  </si>
  <si>
    <t>Meenemen</t>
  </si>
  <si>
    <t>Uren</t>
  </si>
  <si>
    <t>%</t>
  </si>
  <si>
    <t>Bruto uren</t>
  </si>
  <si>
    <t>Ziekteverzuim</t>
  </si>
  <si>
    <t>Feestdagen</t>
  </si>
  <si>
    <t>Verlof</t>
  </si>
  <si>
    <t>Aanvullend verlof</t>
  </si>
  <si>
    <t>Overig (pauze, pv, etc)</t>
  </si>
  <si>
    <t>Opleiding &amp; Intervisie</t>
  </si>
  <si>
    <t>Reflectie</t>
  </si>
  <si>
    <t>Zakelijke reistijd (in uren)</t>
  </si>
  <si>
    <t>Administratie, overleg</t>
  </si>
  <si>
    <t>Cliënt niet aanwezig (no-show)</t>
  </si>
  <si>
    <t>% Direct cliëntgebonden tijd</t>
  </si>
  <si>
    <t>Netto uren</t>
  </si>
  <si>
    <t>Productiviteit %</t>
  </si>
  <si>
    <t>Reiskosten</t>
  </si>
  <si>
    <t>Kosten per uur</t>
  </si>
  <si>
    <t>Kosten woon-werkverkeer per gewerkt uur</t>
  </si>
  <si>
    <t>Kosten werk-werkverkeer per gewerkt uur</t>
  </si>
  <si>
    <t>Totale reiskosten</t>
  </si>
  <si>
    <t>Overheadkosten</t>
  </si>
  <si>
    <t>Bron: Benchmark Care 2019</t>
  </si>
  <si>
    <t>Gemiddeld %</t>
  </si>
  <si>
    <t>Kosten overheadpersoneel (% van totale kosten)</t>
  </si>
  <si>
    <t>Inhuur / uitbesteding overheadtaken (% van totale kosten)</t>
  </si>
  <si>
    <t>Materiële overheadkosten (% van totale kosten)</t>
  </si>
  <si>
    <t>Totale overheadkosten (% van totale kosten)</t>
  </si>
  <si>
    <t>Kosten voor vastgoed (% van totale kosten)</t>
  </si>
  <si>
    <t>Overige personele kosten (% van totale kosten)</t>
  </si>
  <si>
    <t>Risico, innovatie en marge</t>
  </si>
  <si>
    <t>Opslag voor risico</t>
  </si>
  <si>
    <t>Totale gemeentelijke eisen, risico, innovatie en marge</t>
  </si>
  <si>
    <t>Productgebonden parameters</t>
  </si>
  <si>
    <t>Tarief per aantal uren</t>
  </si>
  <si>
    <t>TOTALE KOSTEN</t>
  </si>
  <si>
    <t>Gemiddelde overhead</t>
  </si>
  <si>
    <t>AANDEEL TOTALE KOSTEN</t>
  </si>
  <si>
    <t>OPSLAG OP PRIMAIR PROCES</t>
  </si>
  <si>
    <t>Kosten personeel primair proces</t>
  </si>
  <si>
    <t/>
  </si>
  <si>
    <t>Opmerkingen</t>
  </si>
  <si>
    <t>1. lonen cao Jeugdzorg zijn op dit moment obv 2020</t>
  </si>
  <si>
    <t>2. kleur velden dienst specifiek / algemeen</t>
  </si>
  <si>
    <t>Opslag NHC voor KDC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</si>
</sst>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€&quot;\ * #,##0.00_ ;_ &quot;€&quot;\ * \-#,##0.00_ ;_ &quot;€&quot;\ * &quot;-&quot;??_ ;_ @_ "/>
    <numFmt numFmtId="164" formatCode="0.0%"/>
    <numFmt numFmtId="165" formatCode="_ &quot;€&quot;\ * #,##0_ ;_ &quot;€&quot;\ * \-#,##0_ ;_ &quot;€&quot;\ * &quot;-&quot;??_ ;_ @_ "/>
    <numFmt numFmtId="166" formatCode="_ &quot;€&quot;\ * #,##0.0_ ;_ &quot;€&quot;\ * \-#,##0.0_ ;_ &quot;€&quot;\ * &quot;-&quot;?_ ;_ @_ "/>
    <numFmt numFmtId="167" formatCode="0.0"/>
    <numFmt numFmtId="168" formatCode="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Segoe UI"/>
      <family val="2"/>
    </font>
    <font>
      <b/>
      <i/>
      <sz val="8"/>
      <color theme="1"/>
      <name val="Segoe UI"/>
      <family val="2"/>
    </font>
    <font>
      <b/>
      <sz val="8"/>
      <color theme="0"/>
      <name val="Segoe UI"/>
      <family val="2"/>
    </font>
    <font>
      <i/>
      <sz val="8"/>
      <color theme="1"/>
      <name val="Segoe UI"/>
      <family val="2"/>
    </font>
    <font>
      <sz val="8"/>
      <color rgb="FFFF0000"/>
      <name val="Segoe UI"/>
      <family val="2"/>
    </font>
    <font>
      <b/>
      <sz val="8"/>
      <name val="Segoe UI"/>
      <family val="2"/>
    </font>
    <font>
      <b/>
      <sz val="8"/>
      <color theme="3"/>
      <name val="Segoe UI"/>
      <family val="2"/>
    </font>
    <font>
      <i/>
      <sz val="8"/>
      <color theme="1"/>
      <name val="Arial"/>
      <family val="2"/>
    </font>
    <font>
      <sz val="8"/>
      <name val="Segoe UI"/>
      <family val="2"/>
    </font>
    <font>
      <b/>
      <sz val="8"/>
      <color rgb="FFFF0000"/>
      <name val="Segoe UI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17">
    <xf numFmtId="0" fontId="0" fillId="0" borderId="0" xfId="0"/>
    <xf numFmtId="0" fontId="8" fillId="4" borderId="1" xfId="0" applyFont="1" applyFill="1" applyBorder="1" applyProtection="1"/>
    <xf numFmtId="0" fontId="8" fillId="4" borderId="2" xfId="0" applyFont="1" applyFill="1" applyBorder="1" applyProtection="1"/>
    <xf numFmtId="0" fontId="8" fillId="4" borderId="2" xfId="0" applyFont="1" applyFill="1" applyBorder="1" applyAlignment="1" applyProtection="1">
      <alignment horizontal="center"/>
    </xf>
    <xf numFmtId="0" fontId="9" fillId="5" borderId="3" xfId="0" applyFont="1" applyFill="1" applyBorder="1" applyProtection="1"/>
    <xf numFmtId="0" fontId="9" fillId="5" borderId="4" xfId="0" applyFont="1" applyFill="1" applyBorder="1" applyProtection="1"/>
    <xf numFmtId="0" fontId="4" fillId="0" borderId="0" xfId="0" applyFont="1"/>
    <xf numFmtId="0" fontId="9" fillId="5" borderId="5" xfId="0" applyFont="1" applyFill="1" applyBorder="1" applyProtection="1"/>
    <xf numFmtId="0" fontId="1" fillId="0" borderId="6" xfId="3" applyFill="1" applyBorder="1" applyAlignment="1" applyProtection="1">
      <alignment horizontal="center"/>
    </xf>
    <xf numFmtId="0" fontId="9" fillId="5" borderId="0" xfId="0" applyFont="1" applyFill="1" applyBorder="1" applyProtection="1"/>
    <xf numFmtId="0" fontId="1" fillId="0" borderId="7" xfId="3" applyFill="1" applyBorder="1" applyAlignment="1" applyProtection="1">
      <alignment horizontal="center"/>
    </xf>
    <xf numFmtId="44" fontId="9" fillId="5" borderId="0" xfId="1" applyFont="1" applyFill="1" applyBorder="1" applyProtection="1"/>
    <xf numFmtId="0" fontId="8" fillId="5" borderId="0" xfId="0" applyFont="1" applyFill="1" applyBorder="1" applyAlignment="1" applyProtection="1">
      <alignment horizontal="center"/>
    </xf>
    <xf numFmtId="0" fontId="9" fillId="5" borderId="6" xfId="0" applyFont="1" applyFill="1" applyBorder="1" applyProtection="1"/>
    <xf numFmtId="44" fontId="1" fillId="0" borderId="6" xfId="3" applyNumberFormat="1" applyFont="1" applyFill="1" applyBorder="1" applyAlignment="1" applyProtection="1">
      <alignment horizontal="center"/>
    </xf>
    <xf numFmtId="44" fontId="0" fillId="0" borderId="0" xfId="0" applyNumberFormat="1"/>
    <xf numFmtId="10" fontId="9" fillId="5" borderId="6" xfId="0" applyNumberFormat="1" applyFont="1" applyFill="1" applyBorder="1" applyAlignment="1" applyProtection="1">
      <alignment horizontal="center"/>
      <protection locked="0"/>
    </xf>
    <xf numFmtId="10" fontId="9" fillId="5" borderId="8" xfId="0" applyNumberFormat="1" applyFont="1" applyFill="1" applyBorder="1" applyAlignment="1" applyProtection="1">
      <alignment horizontal="center"/>
      <protection locked="0"/>
    </xf>
    <xf numFmtId="44" fontId="8" fillId="5" borderId="0" xfId="1" applyFont="1" applyFill="1" applyBorder="1" applyProtection="1"/>
    <xf numFmtId="0" fontId="9" fillId="5" borderId="9" xfId="0" applyFont="1" applyFill="1" applyBorder="1" applyProtection="1"/>
    <xf numFmtId="44" fontId="9" fillId="0" borderId="10" xfId="0" applyNumberFormat="1" applyFont="1" applyFill="1" applyBorder="1" applyAlignment="1" applyProtection="1">
      <alignment horizontal="center"/>
      <protection locked="0"/>
    </xf>
    <xf numFmtId="44" fontId="10" fillId="0" borderId="10" xfId="0" applyNumberFormat="1" applyFont="1" applyFill="1" applyBorder="1" applyAlignment="1" applyProtection="1">
      <alignment horizontal="center"/>
      <protection locked="0"/>
    </xf>
    <xf numFmtId="0" fontId="8" fillId="5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44" fontId="4" fillId="5" borderId="11" xfId="1" applyNumberFormat="1" applyFont="1" applyFill="1" applyBorder="1" applyProtection="1"/>
    <xf numFmtId="0" fontId="9" fillId="5" borderId="12" xfId="0" applyFont="1" applyFill="1" applyBorder="1" applyProtection="1"/>
    <xf numFmtId="10" fontId="9" fillId="0" borderId="0" xfId="0" applyNumberFormat="1" applyFont="1" applyFill="1" applyBorder="1" applyAlignment="1" applyProtection="1">
      <alignment horizontal="center"/>
    </xf>
    <xf numFmtId="44" fontId="1" fillId="5" borderId="12" xfId="1" applyFont="1" applyFill="1" applyBorder="1" applyProtection="1"/>
    <xf numFmtId="0" fontId="8" fillId="5" borderId="13" xfId="0" applyFont="1" applyFill="1" applyBorder="1" applyProtection="1"/>
    <xf numFmtId="0" fontId="9" fillId="0" borderId="13" xfId="0" applyFont="1" applyFill="1" applyBorder="1" applyAlignment="1" applyProtection="1">
      <alignment horizontal="center"/>
    </xf>
    <xf numFmtId="44" fontId="4" fillId="5" borderId="13" xfId="1" applyNumberFormat="1" applyFont="1" applyFill="1" applyBorder="1" applyProtection="1"/>
    <xf numFmtId="0" fontId="8" fillId="0" borderId="14" xfId="0" applyFont="1" applyFill="1" applyBorder="1" applyProtection="1"/>
    <xf numFmtId="164" fontId="9" fillId="5" borderId="11" xfId="0" applyNumberFormat="1" applyFont="1" applyFill="1" applyBorder="1" applyAlignment="1" applyProtection="1">
      <alignment horizontal="center"/>
      <protection locked="0"/>
    </xf>
    <xf numFmtId="44" fontId="4" fillId="5" borderId="11" xfId="1" applyFont="1" applyFill="1" applyBorder="1" applyProtection="1"/>
    <xf numFmtId="0" fontId="9" fillId="5" borderId="10" xfId="0" applyFont="1" applyFill="1" applyBorder="1" applyProtection="1"/>
    <xf numFmtId="10" fontId="9" fillId="0" borderId="15" xfId="0" applyNumberFormat="1" applyFont="1" applyFill="1" applyBorder="1" applyAlignment="1" applyProtection="1">
      <alignment horizontal="center"/>
    </xf>
    <xf numFmtId="44" fontId="1" fillId="5" borderId="10" xfId="1" applyFont="1" applyFill="1" applyBorder="1" applyProtection="1"/>
    <xf numFmtId="0" fontId="9" fillId="5" borderId="6" xfId="4" applyFont="1" applyFill="1" applyBorder="1" applyProtection="1"/>
    <xf numFmtId="164" fontId="9" fillId="5" borderId="6" xfId="0" applyNumberFormat="1" applyFont="1" applyFill="1" applyBorder="1" applyAlignment="1" applyProtection="1">
      <alignment horizontal="center"/>
      <protection locked="0"/>
    </xf>
    <xf numFmtId="44" fontId="1" fillId="5" borderId="6" xfId="1" applyFont="1" applyFill="1" applyBorder="1" applyProtection="1"/>
    <xf numFmtId="164" fontId="8" fillId="0" borderId="11" xfId="0" applyNumberFormat="1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Protection="1"/>
    <xf numFmtId="164" fontId="9" fillId="5" borderId="16" xfId="0" applyNumberFormat="1" applyFont="1" applyFill="1" applyBorder="1" applyAlignment="1" applyProtection="1">
      <alignment horizontal="center"/>
      <protection locked="0"/>
    </xf>
    <xf numFmtId="164" fontId="12" fillId="0" borderId="13" xfId="0" applyNumberFormat="1" applyFont="1" applyFill="1" applyBorder="1" applyAlignment="1" applyProtection="1">
      <alignment horizontal="center"/>
      <protection locked="0"/>
    </xf>
    <xf numFmtId="0" fontId="9" fillId="5" borderId="5" xfId="4" applyFont="1" applyFill="1" applyBorder="1" applyProtection="1"/>
    <xf numFmtId="0" fontId="9" fillId="5" borderId="5" xfId="0" applyFont="1" applyFill="1" applyBorder="1" applyAlignment="1" applyProtection="1">
      <alignment horizontal="center"/>
    </xf>
    <xf numFmtId="44" fontId="1" fillId="5" borderId="17" xfId="1" applyFont="1" applyFill="1" applyBorder="1" applyProtection="1"/>
    <xf numFmtId="0" fontId="0" fillId="0" borderId="0" xfId="0" applyFill="1" applyBorder="1"/>
    <xf numFmtId="44" fontId="8" fillId="5" borderId="7" xfId="1" applyFont="1" applyFill="1" applyBorder="1" applyProtection="1"/>
    <xf numFmtId="44" fontId="8" fillId="5" borderId="17" xfId="1" applyFont="1" applyFill="1" applyBorder="1" applyProtection="1"/>
    <xf numFmtId="0" fontId="13" fillId="0" borderId="6" xfId="0" applyFont="1" applyFill="1" applyBorder="1" applyProtection="1"/>
    <xf numFmtId="9" fontId="1" fillId="0" borderId="6" xfId="3" applyNumberFormat="1" applyFill="1" applyBorder="1" applyAlignment="1" applyProtection="1">
      <alignment horizontal="center"/>
    </xf>
    <xf numFmtId="9" fontId="9" fillId="5" borderId="6" xfId="0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0" fontId="8" fillId="5" borderId="18" xfId="0" applyFont="1" applyFill="1" applyBorder="1" applyProtection="1"/>
    <xf numFmtId="0" fontId="13" fillId="5" borderId="16" xfId="0" applyFont="1" applyFill="1" applyBorder="1" applyProtection="1"/>
    <xf numFmtId="0" fontId="9" fillId="5" borderId="16" xfId="0" applyFont="1" applyFill="1" applyBorder="1" applyProtection="1"/>
    <xf numFmtId="0" fontId="9" fillId="5" borderId="7" xfId="0" applyFont="1" applyFill="1" applyBorder="1" applyProtection="1"/>
    <xf numFmtId="0" fontId="9" fillId="5" borderId="17" xfId="0" applyFont="1" applyFill="1" applyBorder="1" applyProtection="1"/>
    <xf numFmtId="44" fontId="8" fillId="5" borderId="6" xfId="0" applyNumberFormat="1" applyFont="1" applyFill="1" applyBorder="1" applyProtection="1"/>
    <xf numFmtId="0" fontId="8" fillId="5" borderId="19" xfId="0" applyFont="1" applyFill="1" applyBorder="1" applyProtection="1"/>
    <xf numFmtId="0" fontId="13" fillId="5" borderId="0" xfId="0" applyFont="1" applyFill="1" applyBorder="1" applyProtection="1"/>
    <xf numFmtId="44" fontId="8" fillId="5" borderId="0" xfId="0" applyNumberFormat="1" applyFont="1" applyFill="1" applyBorder="1" applyProtection="1"/>
    <xf numFmtId="164" fontId="0" fillId="0" borderId="0" xfId="2" applyNumberFormat="1" applyFont="1" applyFill="1" applyBorder="1"/>
    <xf numFmtId="44" fontId="4" fillId="0" borderId="0" xfId="0" applyNumberFormat="1" applyFont="1"/>
    <xf numFmtId="165" fontId="0" fillId="0" borderId="0" xfId="0" applyNumberFormat="1" applyFill="1" applyBorder="1"/>
    <xf numFmtId="166" fontId="0" fillId="0" borderId="0" xfId="0" applyNumberFormat="1" applyFill="1" applyBorder="1"/>
    <xf numFmtId="0" fontId="14" fillId="5" borderId="19" xfId="0" applyFont="1" applyFill="1" applyBorder="1" applyProtection="1"/>
    <xf numFmtId="0" fontId="9" fillId="5" borderId="0" xfId="0" applyFont="1" applyFill="1" applyProtection="1"/>
    <xf numFmtId="0" fontId="8" fillId="4" borderId="5" xfId="0" applyFont="1" applyFill="1" applyBorder="1" applyProtection="1"/>
    <xf numFmtId="0" fontId="8" fillId="4" borderId="17" xfId="0" applyFont="1" applyFill="1" applyBorder="1" applyAlignment="1" applyProtection="1">
      <alignment horizontal="center"/>
    </xf>
    <xf numFmtId="0" fontId="0" fillId="2" borderId="6" xfId="3" applyFont="1" applyBorder="1" applyAlignment="1" applyProtection="1">
      <alignment horizontal="center"/>
    </xf>
    <xf numFmtId="0" fontId="1" fillId="2" borderId="6" xfId="3" applyBorder="1" applyAlignment="1" applyProtection="1">
      <alignment horizontal="center"/>
    </xf>
    <xf numFmtId="0" fontId="8" fillId="4" borderId="19" xfId="0" applyFont="1" applyFill="1" applyBorder="1" applyProtection="1"/>
    <xf numFmtId="0" fontId="8" fillId="4" borderId="0" xfId="0" applyFont="1" applyFill="1" applyBorder="1" applyAlignment="1" applyProtection="1">
      <alignment horizontal="center"/>
    </xf>
    <xf numFmtId="9" fontId="9" fillId="7" borderId="6" xfId="1" applyNumberFormat="1" applyFont="1" applyFill="1" applyBorder="1" applyAlignment="1" applyProtection="1">
      <alignment horizontal="center"/>
      <protection locked="0"/>
    </xf>
    <xf numFmtId="164" fontId="9" fillId="7" borderId="6" xfId="1" applyNumberFormat="1" applyFont="1" applyFill="1" applyBorder="1" applyAlignment="1" applyProtection="1">
      <alignment horizontal="center"/>
      <protection locked="0"/>
    </xf>
    <xf numFmtId="9" fontId="1" fillId="2" borderId="5" xfId="3" applyNumberFormat="1" applyBorder="1" applyAlignment="1" applyProtection="1">
      <alignment horizontal="center"/>
    </xf>
    <xf numFmtId="9" fontId="8" fillId="4" borderId="22" xfId="0" applyNumberFormat="1" applyFont="1" applyFill="1" applyBorder="1" applyAlignment="1" applyProtection="1">
      <alignment horizontal="center"/>
    </xf>
    <xf numFmtId="0" fontId="9" fillId="6" borderId="23" xfId="0" applyFont="1" applyFill="1" applyBorder="1" applyProtection="1"/>
    <xf numFmtId="9" fontId="0" fillId="0" borderId="0" xfId="0" applyNumberFormat="1"/>
    <xf numFmtId="0" fontId="9" fillId="5" borderId="19" xfId="0" applyFont="1" applyFill="1" applyBorder="1" applyProtection="1"/>
    <xf numFmtId="0" fontId="9" fillId="5" borderId="24" xfId="0" applyFont="1" applyFill="1" applyBorder="1" applyProtection="1"/>
    <xf numFmtId="0" fontId="0" fillId="0" borderId="0" xfId="0" quotePrefix="1"/>
    <xf numFmtId="0" fontId="8" fillId="5" borderId="5" xfId="0" applyFont="1" applyFill="1" applyBorder="1" applyProtection="1"/>
    <xf numFmtId="44" fontId="9" fillId="4" borderId="6" xfId="1" applyNumberFormat="1" applyFont="1" applyFill="1" applyBorder="1" applyAlignment="1" applyProtection="1">
      <alignment horizontal="center"/>
    </xf>
    <xf numFmtId="0" fontId="9" fillId="6" borderId="5" xfId="0" applyFont="1" applyFill="1" applyBorder="1" applyProtection="1"/>
    <xf numFmtId="0" fontId="0" fillId="0" borderId="0" xfId="0" applyBorder="1"/>
    <xf numFmtId="0" fontId="9" fillId="5" borderId="18" xfId="0" applyFont="1" applyFill="1" applyBorder="1" applyProtection="1"/>
    <xf numFmtId="10" fontId="9" fillId="8" borderId="6" xfId="1" applyNumberFormat="1" applyFont="1" applyFill="1" applyBorder="1" applyAlignment="1" applyProtection="1">
      <alignment horizontal="center"/>
      <protection locked="0"/>
    </xf>
    <xf numFmtId="44" fontId="9" fillId="5" borderId="0" xfId="1" applyFont="1" applyFill="1" applyBorder="1" applyAlignment="1" applyProtection="1">
      <alignment horizontal="center"/>
    </xf>
    <xf numFmtId="44" fontId="9" fillId="7" borderId="6" xfId="1" applyNumberFormat="1" applyFont="1" applyFill="1" applyBorder="1" applyAlignment="1" applyProtection="1">
      <alignment horizontal="center"/>
      <protection locked="0"/>
    </xf>
    <xf numFmtId="9" fontId="9" fillId="8" borderId="6" xfId="1" applyNumberFormat="1" applyFont="1" applyFill="1" applyBorder="1" applyAlignment="1" applyProtection="1">
      <alignment horizontal="center"/>
      <protection locked="0"/>
    </xf>
    <xf numFmtId="0" fontId="9" fillId="6" borderId="7" xfId="0" applyFont="1" applyFill="1" applyBorder="1" applyProtection="1"/>
    <xf numFmtId="10" fontId="9" fillId="7" borderId="6" xfId="1" applyNumberFormat="1" applyFont="1" applyFill="1" applyBorder="1" applyAlignment="1" applyProtection="1">
      <alignment horizontal="center"/>
      <protection locked="0"/>
    </xf>
    <xf numFmtId="9" fontId="9" fillId="5" borderId="0" xfId="2" applyFont="1" applyFill="1" applyBorder="1" applyAlignment="1" applyProtection="1">
      <alignment horizontal="center"/>
    </xf>
    <xf numFmtId="44" fontId="15" fillId="5" borderId="0" xfId="1" applyFont="1" applyFill="1" applyBorder="1" applyAlignment="1" applyProtection="1">
      <alignment horizontal="center"/>
    </xf>
    <xf numFmtId="10" fontId="9" fillId="8" borderId="6" xfId="2" applyNumberFormat="1" applyFont="1" applyFill="1" applyBorder="1" applyAlignment="1" applyProtection="1">
      <alignment horizontal="center"/>
      <protection locked="0"/>
    </xf>
    <xf numFmtId="10" fontId="9" fillId="0" borderId="6" xfId="2" applyNumberFormat="1" applyFont="1" applyFill="1" applyBorder="1" applyAlignment="1" applyProtection="1">
      <alignment horizontal="center"/>
      <protection locked="0"/>
    </xf>
    <xf numFmtId="10" fontId="9" fillId="6" borderId="25" xfId="2" applyNumberFormat="1" applyFont="1" applyFill="1" applyBorder="1" applyAlignment="1" applyProtection="1">
      <alignment horizontal="center"/>
    </xf>
    <xf numFmtId="0" fontId="9" fillId="6" borderId="18" xfId="0" applyFont="1" applyFill="1" applyBorder="1" applyProtection="1"/>
    <xf numFmtId="10" fontId="8" fillId="5" borderId="11" xfId="2" applyNumberFormat="1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9" fillId="7" borderId="9" xfId="0" applyFont="1" applyFill="1" applyBorder="1" applyAlignment="1" applyProtection="1">
      <alignment horizontal="center"/>
      <protection locked="0"/>
    </xf>
    <xf numFmtId="0" fontId="9" fillId="6" borderId="7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8" fillId="5" borderId="26" xfId="0" applyFont="1" applyFill="1" applyBorder="1" applyProtection="1"/>
    <xf numFmtId="0" fontId="8" fillId="5" borderId="27" xfId="0" applyFont="1" applyFill="1" applyBorder="1" applyProtection="1"/>
    <xf numFmtId="0" fontId="16" fillId="9" borderId="28" xfId="0" applyFont="1" applyFill="1" applyBorder="1" applyAlignment="1" applyProtection="1">
      <alignment horizontal="center"/>
    </xf>
    <xf numFmtId="0" fontId="8" fillId="5" borderId="28" xfId="0" applyFont="1" applyFill="1" applyBorder="1" applyAlignment="1" applyProtection="1">
      <alignment horizontal="center"/>
    </xf>
    <xf numFmtId="1" fontId="9" fillId="0" borderId="9" xfId="0" applyNumberFormat="1" applyFont="1" applyFill="1" applyBorder="1" applyAlignment="1" applyProtection="1">
      <alignment horizontal="center"/>
      <protection locked="0"/>
    </xf>
    <xf numFmtId="164" fontId="9" fillId="8" borderId="9" xfId="0" applyNumberFormat="1" applyFont="1" applyFill="1" applyBorder="1" applyAlignment="1" applyProtection="1">
      <alignment horizontal="center"/>
      <protection locked="0"/>
    </xf>
    <xf numFmtId="10" fontId="9" fillId="6" borderId="5" xfId="2" applyNumberFormat="1" applyFont="1" applyFill="1" applyBorder="1" applyAlignment="1" applyProtection="1">
      <alignment horizontal="left"/>
    </xf>
    <xf numFmtId="1" fontId="9" fillId="7" borderId="9" xfId="0" applyNumberFormat="1" applyFont="1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0" fontId="9" fillId="5" borderId="9" xfId="0" applyNumberFormat="1" applyFont="1" applyFill="1" applyBorder="1" applyAlignment="1" applyProtection="1">
      <alignment horizontal="center"/>
    </xf>
    <xf numFmtId="164" fontId="9" fillId="0" borderId="9" xfId="0" applyNumberFormat="1" applyFont="1" applyFill="1" applyBorder="1" applyAlignment="1" applyProtection="1">
      <alignment horizontal="center"/>
      <protection locked="0"/>
    </xf>
    <xf numFmtId="164" fontId="9" fillId="6" borderId="7" xfId="2" applyNumberFormat="1" applyFont="1" applyFill="1" applyBorder="1" applyAlignment="1" applyProtection="1">
      <alignment horizontal="left"/>
    </xf>
    <xf numFmtId="0" fontId="9" fillId="6" borderId="21" xfId="0" applyFont="1" applyFill="1" applyBorder="1" applyAlignment="1" applyProtection="1">
      <alignment horizontal="left"/>
    </xf>
    <xf numFmtId="0" fontId="9" fillId="7" borderId="29" xfId="0" applyFont="1" applyFill="1" applyBorder="1" applyAlignment="1" applyProtection="1">
      <alignment horizontal="center"/>
      <protection locked="0"/>
    </xf>
    <xf numFmtId="2" fontId="9" fillId="0" borderId="9" xfId="0" applyNumberFormat="1" applyFont="1" applyFill="1" applyBorder="1" applyAlignment="1" applyProtection="1">
      <alignment horizontal="center"/>
      <protection locked="0"/>
    </xf>
    <xf numFmtId="9" fontId="9" fillId="7" borderId="18" xfId="2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left"/>
    </xf>
    <xf numFmtId="0" fontId="8" fillId="5" borderId="14" xfId="0" applyFont="1" applyFill="1" applyBorder="1" applyProtection="1"/>
    <xf numFmtId="0" fontId="8" fillId="5" borderId="30" xfId="0" applyFont="1" applyFill="1" applyBorder="1" applyProtection="1"/>
    <xf numFmtId="1" fontId="8" fillId="5" borderId="11" xfId="0" applyNumberFormat="1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9" fillId="0" borderId="18" xfId="0" applyFont="1" applyFill="1" applyBorder="1" applyProtection="1"/>
    <xf numFmtId="0" fontId="9" fillId="0" borderId="16" xfId="0" applyFont="1" applyFill="1" applyBorder="1" applyProtection="1"/>
    <xf numFmtId="10" fontId="16" fillId="5" borderId="31" xfId="2" applyNumberFormat="1" applyFont="1" applyFill="1" applyBorder="1" applyAlignment="1" applyProtection="1">
      <alignment horizontal="left"/>
    </xf>
    <xf numFmtId="10" fontId="17" fillId="5" borderId="31" xfId="2" applyNumberFormat="1" applyFont="1" applyFill="1" applyBorder="1" applyAlignment="1" applyProtection="1">
      <alignment horizontal="center"/>
    </xf>
    <xf numFmtId="164" fontId="8" fillId="5" borderId="0" xfId="2" applyNumberFormat="1" applyFont="1" applyFill="1" applyBorder="1" applyAlignment="1" applyProtection="1">
      <alignment horizontal="center"/>
    </xf>
    <xf numFmtId="0" fontId="9" fillId="0" borderId="0" xfId="0" applyFont="1" applyProtection="1"/>
    <xf numFmtId="44" fontId="9" fillId="7" borderId="6" xfId="2" applyNumberFormat="1" applyFont="1" applyFill="1" applyBorder="1" applyAlignment="1" applyProtection="1">
      <alignment horizontal="center"/>
      <protection locked="0"/>
    </xf>
    <xf numFmtId="0" fontId="9" fillId="5" borderId="8" xfId="0" applyFont="1" applyFill="1" applyBorder="1" applyProtection="1"/>
    <xf numFmtId="44" fontId="9" fillId="7" borderId="8" xfId="2" applyNumberFormat="1" applyFont="1" applyFill="1" applyBorder="1" applyAlignment="1" applyProtection="1">
      <alignment horizontal="center"/>
      <protection locked="0"/>
    </xf>
    <xf numFmtId="0" fontId="8" fillId="5" borderId="11" xfId="0" applyFont="1" applyFill="1" applyBorder="1" applyAlignment="1" applyProtection="1">
      <alignment horizontal="left" vertical="center"/>
    </xf>
    <xf numFmtId="44" fontId="8" fillId="5" borderId="11" xfId="0" applyNumberFormat="1" applyFont="1" applyFill="1" applyBorder="1" applyAlignment="1" applyProtection="1">
      <alignment horizontal="center" vertical="center"/>
    </xf>
    <xf numFmtId="0" fontId="8" fillId="10" borderId="32" xfId="0" applyFont="1" applyFill="1" applyBorder="1" applyProtection="1"/>
    <xf numFmtId="0" fontId="8" fillId="10" borderId="33" xfId="0" applyFont="1" applyFill="1" applyBorder="1" applyProtection="1"/>
    <xf numFmtId="0" fontId="9" fillId="10" borderId="33" xfId="0" applyFont="1" applyFill="1" applyBorder="1" applyProtection="1"/>
    <xf numFmtId="0" fontId="18" fillId="5" borderId="19" xfId="0" applyFont="1" applyFill="1" applyBorder="1" applyProtection="1"/>
    <xf numFmtId="164" fontId="9" fillId="5" borderId="0" xfId="2" applyNumberFormat="1" applyFont="1" applyFill="1" applyBorder="1" applyAlignment="1" applyProtection="1">
      <alignment horizontal="center"/>
    </xf>
    <xf numFmtId="0" fontId="8" fillId="4" borderId="34" xfId="0" applyFont="1" applyFill="1" applyBorder="1" applyProtection="1"/>
    <xf numFmtId="0" fontId="9" fillId="5" borderId="6" xfId="0" applyFont="1" applyFill="1" applyBorder="1" applyAlignment="1" applyProtection="1">
      <alignment horizontal="left" vertical="center"/>
    </xf>
    <xf numFmtId="164" fontId="9" fillId="7" borderId="6" xfId="0" applyNumberFormat="1" applyFont="1" applyFill="1" applyBorder="1" applyAlignment="1" applyProtection="1">
      <alignment horizontal="center" vertical="center"/>
      <protection locked="0"/>
    </xf>
    <xf numFmtId="164" fontId="9" fillId="6" borderId="25" xfId="2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left" vertical="center"/>
    </xf>
    <xf numFmtId="164" fontId="9" fillId="7" borderId="10" xfId="0" applyNumberFormat="1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left" vertical="center"/>
    </xf>
    <xf numFmtId="164" fontId="8" fillId="5" borderId="9" xfId="0" applyNumberFormat="1" applyFont="1" applyFill="1" applyBorder="1" applyAlignment="1" applyProtection="1">
      <alignment horizontal="center" vertical="center"/>
    </xf>
    <xf numFmtId="0" fontId="15" fillId="5" borderId="20" xfId="0" applyFont="1" applyFill="1" applyBorder="1" applyProtection="1"/>
    <xf numFmtId="164" fontId="9" fillId="7" borderId="6" xfId="2" applyNumberFormat="1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/>
    <xf numFmtId="0" fontId="15" fillId="5" borderId="19" xfId="0" applyFont="1" applyFill="1" applyBorder="1" applyProtection="1"/>
    <xf numFmtId="164" fontId="9" fillId="8" borderId="6" xfId="2" applyNumberFormat="1" applyFont="1" applyFill="1" applyBorder="1" applyAlignment="1" applyProtection="1">
      <alignment horizontal="center"/>
      <protection locked="0"/>
    </xf>
    <xf numFmtId="164" fontId="8" fillId="4" borderId="11" xfId="2" applyNumberFormat="1" applyFont="1" applyFill="1" applyBorder="1" applyAlignment="1" applyProtection="1">
      <alignment horizontal="center"/>
    </xf>
    <xf numFmtId="2" fontId="9" fillId="7" borderId="6" xfId="2" applyNumberFormat="1" applyFont="1" applyFill="1" applyBorder="1" applyAlignment="1" applyProtection="1">
      <alignment horizontal="center"/>
      <protection locked="0"/>
    </xf>
    <xf numFmtId="167" fontId="9" fillId="7" borderId="6" xfId="2" applyNumberFormat="1" applyFont="1" applyFill="1" applyBorder="1" applyAlignment="1" applyProtection="1">
      <alignment horizontal="center"/>
      <protection locked="0"/>
    </xf>
    <xf numFmtId="0" fontId="8" fillId="5" borderId="19" xfId="0" applyFont="1" applyFill="1" applyBorder="1" applyAlignment="1" applyProtection="1">
      <alignment wrapText="1"/>
    </xf>
    <xf numFmtId="0" fontId="8" fillId="5" borderId="0" xfId="0" applyFont="1" applyFill="1" applyBorder="1" applyAlignment="1" applyProtection="1">
      <alignment horizontal="center" wrapText="1"/>
    </xf>
    <xf numFmtId="0" fontId="8" fillId="5" borderId="0" xfId="0" applyFont="1" applyFill="1" applyBorder="1" applyAlignment="1" applyProtection="1">
      <alignment wrapText="1"/>
    </xf>
    <xf numFmtId="0" fontId="9" fillId="5" borderId="0" xfId="0" applyFont="1" applyFill="1" applyBorder="1" applyAlignment="1" applyProtection="1">
      <alignment wrapText="1"/>
    </xf>
    <xf numFmtId="0" fontId="19" fillId="5" borderId="5" xfId="0" applyFont="1" applyFill="1" applyBorder="1" applyProtection="1"/>
    <xf numFmtId="164" fontId="19" fillId="5" borderId="6" xfId="0" applyNumberFormat="1" applyFont="1" applyFill="1" applyBorder="1" applyAlignment="1" applyProtection="1">
      <alignment horizontal="center"/>
      <protection locked="0"/>
    </xf>
    <xf numFmtId="164" fontId="19" fillId="4" borderId="6" xfId="0" applyNumberFormat="1" applyFont="1" applyFill="1" applyBorder="1" applyAlignment="1" applyProtection="1">
      <alignment horizontal="center"/>
      <protection locked="0"/>
    </xf>
    <xf numFmtId="9" fontId="9" fillId="6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/>
    <xf numFmtId="164" fontId="5" fillId="0" borderId="0" xfId="2" applyNumberFormat="1" applyFont="1" applyFill="1" applyBorder="1"/>
    <xf numFmtId="165" fontId="5" fillId="0" borderId="0" xfId="0" applyNumberFormat="1" applyFont="1" applyFill="1" applyBorder="1"/>
    <xf numFmtId="166" fontId="5" fillId="0" borderId="0" xfId="0" applyNumberFormat="1" applyFont="1" applyFill="1" applyBorder="1"/>
    <xf numFmtId="2" fontId="0" fillId="0" borderId="0" xfId="0" quotePrefix="1" applyNumberFormat="1"/>
    <xf numFmtId="168" fontId="8" fillId="5" borderId="5" xfId="0" applyNumberFormat="1" applyFont="1" applyFill="1" applyBorder="1" applyProtection="1"/>
    <xf numFmtId="0" fontId="0" fillId="0" borderId="0" xfId="0" applyFill="1" applyBorder="1" applyAlignment="1">
      <alignment horizontal="right"/>
    </xf>
    <xf numFmtId="0" fontId="13" fillId="0" borderId="16" xfId="0" applyFont="1" applyFill="1" applyBorder="1" applyProtection="1"/>
    <xf numFmtId="9" fontId="1" fillId="0" borderId="16" xfId="3" applyNumberFormat="1" applyFill="1" applyBorder="1" applyAlignment="1" applyProtection="1">
      <alignment horizontal="center"/>
    </xf>
    <xf numFmtId="9" fontId="1" fillId="0" borderId="7" xfId="3" applyNumberFormat="1" applyFill="1" applyBorder="1" applyAlignment="1" applyProtection="1">
      <alignment horizontal="center"/>
    </xf>
    <xf numFmtId="44" fontId="0" fillId="0" borderId="0" xfId="0" applyNumberFormat="1" applyFill="1" applyBorder="1"/>
    <xf numFmtId="2" fontId="0" fillId="0" borderId="0" xfId="0" quotePrefix="1" applyNumberFormat="1" applyFill="1" applyBorder="1"/>
    <xf numFmtId="9" fontId="0" fillId="0" borderId="0" xfId="0" applyNumberFormat="1" applyFill="1" applyBorder="1"/>
    <xf numFmtId="9" fontId="9" fillId="7" borderId="9" xfId="2" applyFont="1" applyFill="1" applyBorder="1" applyAlignment="1" applyProtection="1">
      <alignment horizontal="center"/>
      <protection locked="0"/>
    </xf>
    <xf numFmtId="1" fontId="9" fillId="7" borderId="6" xfId="2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/>
    <xf numFmtId="168" fontId="1" fillId="0" borderId="16" xfId="3" applyNumberFormat="1" applyFill="1" applyBorder="1" applyAlignment="1" applyProtection="1">
      <alignment horizontal="center"/>
    </xf>
    <xf numFmtId="168" fontId="4" fillId="0" borderId="16" xfId="3" applyNumberFormat="1" applyFont="1" applyFill="1" applyBorder="1" applyAlignment="1" applyProtection="1">
      <alignment horizontal="center"/>
    </xf>
    <xf numFmtId="164" fontId="9" fillId="5" borderId="16" xfId="0" applyNumberFormat="1" applyFont="1" applyFill="1" applyBorder="1" applyAlignment="1" applyProtection="1">
      <alignment horizontal="center"/>
    </xf>
    <xf numFmtId="0" fontId="0" fillId="0" borderId="0" xfId="0" applyFill="1"/>
    <xf numFmtId="9" fontId="9" fillId="5" borderId="17" xfId="0" applyNumberFormat="1" applyFont="1" applyFill="1" applyBorder="1" applyAlignment="1" applyProtection="1">
      <alignment horizontal="center"/>
    </xf>
    <xf numFmtId="168" fontId="8" fillId="5" borderId="6" xfId="0" applyNumberFormat="1" applyFont="1" applyFill="1" applyBorder="1" applyProtection="1"/>
    <xf numFmtId="2" fontId="0" fillId="0" borderId="0" xfId="0" applyNumberFormat="1" applyFill="1" applyBorder="1"/>
    <xf numFmtId="0" fontId="0" fillId="0" borderId="0" xfId="0" quotePrefix="1" applyFill="1" applyBorder="1"/>
    <xf numFmtId="10" fontId="9" fillId="7" borderId="6" xfId="2" applyNumberFormat="1" applyFont="1" applyFill="1" applyBorder="1" applyAlignment="1" applyProtection="1">
      <alignment horizontal="center"/>
      <protection locked="0"/>
    </xf>
    <xf numFmtId="0" fontId="20" fillId="5" borderId="11" xfId="0" applyFont="1" applyFill="1" applyBorder="1" applyAlignment="1" applyProtection="1">
      <alignment horizontal="left" vertical="top"/>
    </xf>
    <xf numFmtId="0" fontId="3" fillId="0" borderId="0" xfId="0" applyFont="1"/>
    <xf numFmtId="16" fontId="21" fillId="0" borderId="0" xfId="0" applyNumberFormat="1" applyFont="1"/>
    <xf numFmtId="0" fontId="8" fillId="10" borderId="32" xfId="0" applyFont="1" applyFill="1" applyBorder="1" applyAlignment="1" applyProtection="1">
      <alignment horizontal="left"/>
    </xf>
    <xf numFmtId="0" fontId="8" fillId="10" borderId="33" xfId="0" applyFont="1" applyFill="1" applyBorder="1" applyAlignment="1" applyProtection="1">
      <alignment horizontal="left"/>
    </xf>
    <xf numFmtId="0" fontId="9" fillId="6" borderId="19" xfId="0" applyFont="1" applyFill="1" applyBorder="1" applyAlignment="1" applyProtection="1">
      <alignment horizontal="left"/>
    </xf>
    <xf numFmtId="0" fontId="9" fillId="6" borderId="0" xfId="0" applyFont="1" applyFill="1" applyBorder="1" applyAlignment="1" applyProtection="1">
      <alignment horizontal="left"/>
    </xf>
    <xf numFmtId="0" fontId="9" fillId="6" borderId="35" xfId="0" applyFont="1" applyFill="1" applyBorder="1" applyAlignment="1" applyProtection="1">
      <alignment horizontal="left"/>
    </xf>
    <xf numFmtId="0" fontId="9" fillId="6" borderId="0" xfId="0" applyFont="1" applyFill="1" applyBorder="1" applyAlignment="1" applyProtection="1">
      <alignment horizontal="left" vertical="top"/>
    </xf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10" fontId="9" fillId="6" borderId="7" xfId="2" applyNumberFormat="1" applyFont="1" applyFill="1" applyBorder="1" applyAlignment="1" applyProtection="1">
      <alignment horizontal="left"/>
    </xf>
    <xf numFmtId="10" fontId="9" fillId="6" borderId="5" xfId="2" applyNumberFormat="1" applyFont="1" applyFill="1" applyBorder="1" applyAlignment="1" applyProtection="1">
      <alignment horizontal="center"/>
    </xf>
    <xf numFmtId="10" fontId="9" fillId="6" borderId="7" xfId="2" applyNumberFormat="1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left"/>
    </xf>
    <xf numFmtId="0" fontId="9" fillId="6" borderId="7" xfId="0" applyFont="1" applyFill="1" applyBorder="1" applyAlignment="1" applyProtection="1">
      <alignment horizontal="left"/>
    </xf>
    <xf numFmtId="0" fontId="9" fillId="6" borderId="20" xfId="0" applyFont="1" applyFill="1" applyBorder="1" applyAlignment="1" applyProtection="1">
      <alignment horizontal="left"/>
    </xf>
    <xf numFmtId="0" fontId="9" fillId="6" borderId="21" xfId="0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left" wrapText="1"/>
    </xf>
  </cellXfs>
  <cellStyles count="5">
    <cellStyle name="20% - Accent2" xfId="3" builtinId="34"/>
    <cellStyle name="Hyperlink" xfId="4" builtinId="8"/>
    <cellStyle name="Procent" xfId="2" builtinId="5"/>
    <cellStyle name="Standaard" xfId="0" builtinId="0"/>
    <cellStyle name="Valuta" xfId="1" builtinId="4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115</xdr:row>
      <xdr:rowOff>9525</xdr:rowOff>
    </xdr:from>
    <xdr:to>
      <xdr:col>3</xdr:col>
      <xdr:colOff>540975</xdr:colOff>
      <xdr:row>115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116</xdr:row>
      <xdr:rowOff>7144</xdr:rowOff>
    </xdr:from>
    <xdr:to>
      <xdr:col>3</xdr:col>
      <xdr:colOff>540975</xdr:colOff>
      <xdr:row>116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117</xdr:row>
      <xdr:rowOff>4763</xdr:rowOff>
    </xdr:from>
    <xdr:to>
      <xdr:col>3</xdr:col>
      <xdr:colOff>540975</xdr:colOff>
      <xdr:row>117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115</xdr:row>
      <xdr:rowOff>9525</xdr:rowOff>
    </xdr:from>
    <xdr:to>
      <xdr:col>3</xdr:col>
      <xdr:colOff>540975</xdr:colOff>
      <xdr:row>115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116</xdr:row>
      <xdr:rowOff>7144</xdr:rowOff>
    </xdr:from>
    <xdr:to>
      <xdr:col>3</xdr:col>
      <xdr:colOff>540975</xdr:colOff>
      <xdr:row>116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117</xdr:row>
      <xdr:rowOff>4763</xdr:rowOff>
    </xdr:from>
    <xdr:to>
      <xdr:col>3</xdr:col>
      <xdr:colOff>540975</xdr:colOff>
      <xdr:row>117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423334</xdr:colOff>
      <xdr:row>10</xdr:row>
      <xdr:rowOff>137584</xdr:rowOff>
    </xdr:from>
    <xdr:ext cx="300567" cy="304800"/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3471334" y="204258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275166</xdr:colOff>
      <xdr:row>15</xdr:row>
      <xdr:rowOff>190500</xdr:rowOff>
    </xdr:from>
    <xdr:ext cx="304800" cy="302683"/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884766" y="3048000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42332</xdr:colOff>
      <xdr:row>0</xdr:row>
      <xdr:rowOff>116413</xdr:rowOff>
    </xdr:from>
    <xdr:ext cx="1244600" cy="444500"/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oneCellAnchor>
  <xdr:twoCellAnchor>
    <xdr:from>
      <xdr:col>3</xdr:col>
      <xdr:colOff>180975</xdr:colOff>
      <xdr:row>115</xdr:row>
      <xdr:rowOff>9525</xdr:rowOff>
    </xdr:from>
    <xdr:to>
      <xdr:col>3</xdr:col>
      <xdr:colOff>540975</xdr:colOff>
      <xdr:row>115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2009775" y="22488525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116</xdr:row>
      <xdr:rowOff>7144</xdr:rowOff>
    </xdr:from>
    <xdr:to>
      <xdr:col>3</xdr:col>
      <xdr:colOff>540975</xdr:colOff>
      <xdr:row>116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2009775" y="22676644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117</xdr:row>
      <xdr:rowOff>4763</xdr:rowOff>
    </xdr:from>
    <xdr:to>
      <xdr:col>3</xdr:col>
      <xdr:colOff>540975</xdr:colOff>
      <xdr:row>117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2009775" y="22864763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116</xdr:row>
      <xdr:rowOff>9525</xdr:rowOff>
    </xdr:from>
    <xdr:to>
      <xdr:col>3</xdr:col>
      <xdr:colOff>540975</xdr:colOff>
      <xdr:row>116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7744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117</xdr:row>
      <xdr:rowOff>7144</xdr:rowOff>
    </xdr:from>
    <xdr:to>
      <xdr:col>3</xdr:col>
      <xdr:colOff>540975</xdr:colOff>
      <xdr:row>117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9625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118</xdr:row>
      <xdr:rowOff>4763</xdr:rowOff>
    </xdr:from>
    <xdr:to>
      <xdr:col>3</xdr:col>
      <xdr:colOff>540975</xdr:colOff>
      <xdr:row>118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41506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116</xdr:row>
      <xdr:rowOff>9525</xdr:rowOff>
    </xdr:from>
    <xdr:to>
      <xdr:col>3</xdr:col>
      <xdr:colOff>540975</xdr:colOff>
      <xdr:row>116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7744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117</xdr:row>
      <xdr:rowOff>7144</xdr:rowOff>
    </xdr:from>
    <xdr:to>
      <xdr:col>3</xdr:col>
      <xdr:colOff>540975</xdr:colOff>
      <xdr:row>117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9625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118</xdr:row>
      <xdr:rowOff>4763</xdr:rowOff>
    </xdr:from>
    <xdr:to>
      <xdr:col>3</xdr:col>
      <xdr:colOff>540975</xdr:colOff>
      <xdr:row>118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41506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Tariefstelling%202018/HbH/Model%20Berenschot%20HbH%20ingevuld%20uitgangspunten%20M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J&amp;O-Behandeling/Groepsbehandeling/Nieuwe%20diensten/Nieuwe%20diensten%20check%20Barbara/MH_41I03_Naschools%20intensie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J&amp;O-Behandeling/Groepsbehandeling/Nieuwe%20diensten/Nieuwe%20diensten%20check%20Barbara/MH_41I04_Naschools%20intensief%20zwa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J&amp;O-Behandeling/Groepsbehandeling/Nieuwe%20diensten/Nieuwe%20diensten%20check%20Barbara/MH_41K03_Kort%20en%20Intensief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J&amp;O-Behandeling/Groepsbehandeling/Nieuwe%20diensten/Nieuwe%20diensten%20check%20Barbara/Algemeen%20rekenmodel%20MH_KDC_Dagbested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J&amp;O-Behandeling/Groepsbehandeling/Nieuwe%20diensten/Nieuwe%20diensten%20check%20Barbara/Algemeen%20rekenmodel%20MH_KDC_Groepsbehande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gangspunten"/>
      <sheetName val="Handleiding"/>
      <sheetName val="1_Kostprijs_hbh"/>
      <sheetName val="1_Kostprijs_begeleiding_VVT"/>
      <sheetName val="1_Kostprijs_begeleiding_GHZ"/>
      <sheetName val="1_Kostprijs_begeleiding_GGZ"/>
      <sheetName val="1_Kostprijs_begeleiding_SW"/>
      <sheetName val="CAO_VVT"/>
      <sheetName val="CAO_GHZ"/>
      <sheetName val="CAO_GGZ"/>
      <sheetName val="CAO_SociaalWerk"/>
      <sheetName val="Data_over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D9">
            <v>1878</v>
          </cell>
        </row>
      </sheetData>
      <sheetData sheetId="8"/>
      <sheetData sheetId="9"/>
      <sheetData sheetId="10"/>
      <sheetData sheetId="11">
        <row r="7">
          <cell r="B7" t="str">
            <v>Opslag</v>
          </cell>
        </row>
        <row r="8">
          <cell r="B8" t="str">
            <v>Berekening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4">
          <cell r="W24">
            <v>5</v>
          </cell>
          <cell r="X24" t="str">
            <v>16_jaar</v>
          </cell>
          <cell r="AD24">
            <v>3.66</v>
          </cell>
        </row>
        <row r="25">
          <cell r="W25">
            <v>5</v>
          </cell>
          <cell r="X25" t="str">
            <v>17_jaar</v>
          </cell>
          <cell r="AD25">
            <v>4.1900000000000004</v>
          </cell>
        </row>
        <row r="26">
          <cell r="W26">
            <v>5</v>
          </cell>
          <cell r="X26" t="str">
            <v>18_jaar</v>
          </cell>
          <cell r="AD26">
            <v>5.3</v>
          </cell>
        </row>
        <row r="27">
          <cell r="W27">
            <v>5</v>
          </cell>
          <cell r="X27" t="str">
            <v>19_jaar</v>
          </cell>
          <cell r="AD27">
            <v>6.36</v>
          </cell>
        </row>
        <row r="28">
          <cell r="W28">
            <v>5</v>
          </cell>
          <cell r="X28" t="str">
            <v>20_jaar</v>
          </cell>
          <cell r="AD28">
            <v>8.49</v>
          </cell>
        </row>
        <row r="29">
          <cell r="W29">
            <v>5</v>
          </cell>
          <cell r="X29" t="str">
            <v>21_jaar</v>
          </cell>
          <cell r="AD29">
            <v>10.6</v>
          </cell>
        </row>
        <row r="30">
          <cell r="W30">
            <v>10</v>
          </cell>
          <cell r="X30">
            <v>0</v>
          </cell>
          <cell r="AD30">
            <v>10.3</v>
          </cell>
        </row>
        <row r="31">
          <cell r="W31">
            <v>10</v>
          </cell>
          <cell r="X31">
            <v>1</v>
          </cell>
          <cell r="AD31">
            <v>10.495000000000001</v>
          </cell>
        </row>
        <row r="32">
          <cell r="W32">
            <v>10</v>
          </cell>
          <cell r="X32">
            <v>2</v>
          </cell>
          <cell r="AD32">
            <v>10.69</v>
          </cell>
        </row>
        <row r="33">
          <cell r="W33">
            <v>10</v>
          </cell>
          <cell r="X33">
            <v>3</v>
          </cell>
          <cell r="AD33">
            <v>11.105</v>
          </cell>
        </row>
        <row r="34">
          <cell r="W34">
            <v>10</v>
          </cell>
          <cell r="X34">
            <v>4</v>
          </cell>
          <cell r="AD34">
            <v>11.51</v>
          </cell>
        </row>
        <row r="35">
          <cell r="W35">
            <v>15</v>
          </cell>
          <cell r="X35" t="str">
            <v>Aanloopperiodiek_0</v>
          </cell>
          <cell r="AD35">
            <v>10.69</v>
          </cell>
        </row>
        <row r="36">
          <cell r="W36">
            <v>15</v>
          </cell>
          <cell r="X36" t="str">
            <v>Aanloopperiodiek_1</v>
          </cell>
          <cell r="AD36">
            <v>11.105</v>
          </cell>
        </row>
        <row r="37">
          <cell r="W37">
            <v>15</v>
          </cell>
          <cell r="X37">
            <v>0</v>
          </cell>
          <cell r="AD37">
            <v>11.51</v>
          </cell>
        </row>
        <row r="38">
          <cell r="W38">
            <v>15</v>
          </cell>
          <cell r="X38">
            <v>1</v>
          </cell>
          <cell r="AD38">
            <v>11.73</v>
          </cell>
        </row>
        <row r="39">
          <cell r="W39">
            <v>15</v>
          </cell>
          <cell r="X39">
            <v>2</v>
          </cell>
          <cell r="AD39">
            <v>12.04</v>
          </cell>
        </row>
        <row r="40">
          <cell r="W40">
            <v>15</v>
          </cell>
          <cell r="X40">
            <v>3</v>
          </cell>
          <cell r="AD40">
            <v>12.34</v>
          </cell>
        </row>
        <row r="41">
          <cell r="W41">
            <v>15</v>
          </cell>
          <cell r="X41">
            <v>4</v>
          </cell>
          <cell r="AD41">
            <v>12.67</v>
          </cell>
        </row>
        <row r="42">
          <cell r="W42">
            <v>15</v>
          </cell>
          <cell r="X42">
            <v>5</v>
          </cell>
          <cell r="AD42">
            <v>13.025</v>
          </cell>
        </row>
        <row r="43">
          <cell r="W43">
            <v>15</v>
          </cell>
          <cell r="X43">
            <v>6</v>
          </cell>
          <cell r="AD43">
            <v>13.42</v>
          </cell>
        </row>
        <row r="44">
          <cell r="W44">
            <v>15</v>
          </cell>
          <cell r="X44">
            <v>7</v>
          </cell>
          <cell r="AD44">
            <v>13.835000000000001</v>
          </cell>
        </row>
        <row r="45">
          <cell r="W45">
            <v>15</v>
          </cell>
          <cell r="X45">
            <v>8</v>
          </cell>
          <cell r="AD45">
            <v>14.305</v>
          </cell>
        </row>
        <row r="46">
          <cell r="W46">
            <v>20</v>
          </cell>
          <cell r="X46" t="str">
            <v>Aanloopperiodiek_0</v>
          </cell>
          <cell r="AD46">
            <v>11.51</v>
          </cell>
        </row>
        <row r="47">
          <cell r="W47">
            <v>20</v>
          </cell>
          <cell r="X47" t="str">
            <v>Aanloopperiodiek_1</v>
          </cell>
          <cell r="AD47">
            <v>11.73</v>
          </cell>
        </row>
        <row r="48">
          <cell r="W48">
            <v>20</v>
          </cell>
          <cell r="X48">
            <v>0</v>
          </cell>
          <cell r="AD48">
            <v>12.04</v>
          </cell>
        </row>
        <row r="49">
          <cell r="W49">
            <v>20</v>
          </cell>
          <cell r="X49">
            <v>1</v>
          </cell>
          <cell r="AD49">
            <v>12.34</v>
          </cell>
        </row>
        <row r="50">
          <cell r="W50">
            <v>20</v>
          </cell>
          <cell r="X50">
            <v>2</v>
          </cell>
          <cell r="AD50">
            <v>12.67</v>
          </cell>
        </row>
        <row r="51">
          <cell r="W51">
            <v>20</v>
          </cell>
          <cell r="X51">
            <v>3</v>
          </cell>
          <cell r="AD51">
            <v>13.025</v>
          </cell>
        </row>
        <row r="52">
          <cell r="W52">
            <v>20</v>
          </cell>
          <cell r="X52">
            <v>4</v>
          </cell>
          <cell r="AD52">
            <v>13.42</v>
          </cell>
        </row>
        <row r="53">
          <cell r="W53">
            <v>20</v>
          </cell>
          <cell r="X53">
            <v>5</v>
          </cell>
          <cell r="AD53">
            <v>13.835000000000001</v>
          </cell>
        </row>
        <row r="54">
          <cell r="W54">
            <v>20</v>
          </cell>
          <cell r="X54">
            <v>6</v>
          </cell>
          <cell r="AD54">
            <v>14.305</v>
          </cell>
        </row>
        <row r="55">
          <cell r="W55">
            <v>20</v>
          </cell>
          <cell r="X55">
            <v>7</v>
          </cell>
          <cell r="AD55">
            <v>14.775</v>
          </cell>
        </row>
        <row r="56">
          <cell r="W56">
            <v>20</v>
          </cell>
          <cell r="X56">
            <v>8</v>
          </cell>
          <cell r="AD56">
            <v>15.205</v>
          </cell>
        </row>
        <row r="57">
          <cell r="W57">
            <v>25</v>
          </cell>
          <cell r="X57" t="str">
            <v>Aanloopperiodiek_0</v>
          </cell>
          <cell r="AD57">
            <v>11.73</v>
          </cell>
        </row>
        <row r="58">
          <cell r="W58">
            <v>25</v>
          </cell>
          <cell r="X58" t="str">
            <v>Aanloopperiodiek_1</v>
          </cell>
          <cell r="AD58">
            <v>12.04</v>
          </cell>
        </row>
        <row r="59">
          <cell r="W59">
            <v>25</v>
          </cell>
          <cell r="X59">
            <v>0</v>
          </cell>
          <cell r="AD59">
            <v>12.34</v>
          </cell>
        </row>
        <row r="60">
          <cell r="W60">
            <v>25</v>
          </cell>
          <cell r="X60">
            <v>1</v>
          </cell>
          <cell r="AD60">
            <v>12.67</v>
          </cell>
        </row>
        <row r="61">
          <cell r="W61">
            <v>25</v>
          </cell>
          <cell r="X61">
            <v>2</v>
          </cell>
          <cell r="AD61">
            <v>13.025</v>
          </cell>
        </row>
        <row r="62">
          <cell r="W62">
            <v>25</v>
          </cell>
          <cell r="X62">
            <v>3</v>
          </cell>
          <cell r="AD62">
            <v>13.425000000000001</v>
          </cell>
        </row>
        <row r="63">
          <cell r="W63">
            <v>25</v>
          </cell>
          <cell r="X63">
            <v>4</v>
          </cell>
          <cell r="AD63">
            <v>13.835000000000001</v>
          </cell>
        </row>
        <row r="64">
          <cell r="W64">
            <v>25</v>
          </cell>
          <cell r="X64">
            <v>5</v>
          </cell>
          <cell r="AD64">
            <v>14.305</v>
          </cell>
        </row>
        <row r="65">
          <cell r="W65">
            <v>25</v>
          </cell>
          <cell r="X65">
            <v>6</v>
          </cell>
          <cell r="AD65">
            <v>14.775</v>
          </cell>
        </row>
        <row r="66">
          <cell r="W66">
            <v>25</v>
          </cell>
          <cell r="X66">
            <v>7</v>
          </cell>
          <cell r="AD66">
            <v>15.205</v>
          </cell>
        </row>
        <row r="67">
          <cell r="W67">
            <v>25</v>
          </cell>
          <cell r="X67">
            <v>8</v>
          </cell>
          <cell r="AD67">
            <v>15.695</v>
          </cell>
        </row>
        <row r="68">
          <cell r="W68">
            <v>25</v>
          </cell>
          <cell r="X68">
            <v>9</v>
          </cell>
          <cell r="AD68">
            <v>16.09</v>
          </cell>
        </row>
        <row r="69">
          <cell r="W69">
            <v>30</v>
          </cell>
          <cell r="X69" t="str">
            <v>Aanloopperiodiek_0</v>
          </cell>
          <cell r="AD69">
            <v>11.73</v>
          </cell>
        </row>
        <row r="70">
          <cell r="W70">
            <v>30</v>
          </cell>
          <cell r="X70" t="str">
            <v>Aanloopperiodiek_1</v>
          </cell>
          <cell r="AD70">
            <v>12.04</v>
          </cell>
        </row>
        <row r="71">
          <cell r="W71">
            <v>30</v>
          </cell>
          <cell r="X71">
            <v>0</v>
          </cell>
          <cell r="AD71">
            <v>12.34</v>
          </cell>
        </row>
        <row r="72">
          <cell r="W72">
            <v>30</v>
          </cell>
          <cell r="X72">
            <v>1</v>
          </cell>
          <cell r="AD72">
            <v>12.67</v>
          </cell>
        </row>
        <row r="73">
          <cell r="W73">
            <v>30</v>
          </cell>
          <cell r="X73">
            <v>2</v>
          </cell>
          <cell r="AD73">
            <v>13.025</v>
          </cell>
        </row>
        <row r="74">
          <cell r="W74">
            <v>30</v>
          </cell>
          <cell r="X74">
            <v>3</v>
          </cell>
          <cell r="AD74">
            <v>13.42</v>
          </cell>
        </row>
        <row r="75">
          <cell r="W75">
            <v>30</v>
          </cell>
          <cell r="X75">
            <v>4</v>
          </cell>
          <cell r="AD75">
            <v>13.835000000000001</v>
          </cell>
        </row>
        <row r="76">
          <cell r="W76">
            <v>30</v>
          </cell>
          <cell r="X76">
            <v>5</v>
          </cell>
          <cell r="AD76">
            <v>14.305</v>
          </cell>
        </row>
        <row r="77">
          <cell r="W77">
            <v>30</v>
          </cell>
          <cell r="X77">
            <v>6</v>
          </cell>
          <cell r="AD77">
            <v>14.775</v>
          </cell>
        </row>
        <row r="78">
          <cell r="W78">
            <v>30</v>
          </cell>
          <cell r="X78">
            <v>7</v>
          </cell>
          <cell r="AD78">
            <v>15.205</v>
          </cell>
        </row>
        <row r="79">
          <cell r="W79">
            <v>30</v>
          </cell>
          <cell r="X79">
            <v>8</v>
          </cell>
          <cell r="AD79">
            <v>15.695</v>
          </cell>
        </row>
        <row r="80">
          <cell r="W80">
            <v>30</v>
          </cell>
          <cell r="X80">
            <v>9</v>
          </cell>
          <cell r="AD80">
            <v>16.09</v>
          </cell>
        </row>
        <row r="81">
          <cell r="W81">
            <v>30</v>
          </cell>
          <cell r="X81">
            <v>10</v>
          </cell>
          <cell r="AD81">
            <v>16.574999999999999</v>
          </cell>
        </row>
        <row r="82">
          <cell r="W82">
            <v>35</v>
          </cell>
          <cell r="X82" t="str">
            <v>Aanloopperiodiek_0</v>
          </cell>
          <cell r="AD82">
            <v>12.34</v>
          </cell>
        </row>
        <row r="83">
          <cell r="W83">
            <v>35</v>
          </cell>
          <cell r="X83" t="str">
            <v>Aanloopperiodiek_1</v>
          </cell>
          <cell r="AD83">
            <v>12.67</v>
          </cell>
        </row>
        <row r="84">
          <cell r="W84">
            <v>35</v>
          </cell>
          <cell r="X84">
            <v>0</v>
          </cell>
          <cell r="AD84">
            <v>13.025</v>
          </cell>
        </row>
        <row r="85">
          <cell r="W85">
            <v>35</v>
          </cell>
          <cell r="X85">
            <v>1</v>
          </cell>
          <cell r="AD85">
            <v>13.42</v>
          </cell>
        </row>
        <row r="86">
          <cell r="W86">
            <v>35</v>
          </cell>
          <cell r="X86">
            <v>2</v>
          </cell>
          <cell r="AD86">
            <v>13.835000000000001</v>
          </cell>
        </row>
        <row r="87">
          <cell r="W87">
            <v>35</v>
          </cell>
          <cell r="X87">
            <v>3</v>
          </cell>
          <cell r="AD87">
            <v>14.305</v>
          </cell>
        </row>
        <row r="88">
          <cell r="W88">
            <v>35</v>
          </cell>
          <cell r="X88">
            <v>4</v>
          </cell>
          <cell r="AD88">
            <v>14.775</v>
          </cell>
        </row>
        <row r="89">
          <cell r="W89">
            <v>35</v>
          </cell>
          <cell r="X89">
            <v>5</v>
          </cell>
          <cell r="AD89">
            <v>15.205</v>
          </cell>
        </row>
        <row r="90">
          <cell r="W90">
            <v>35</v>
          </cell>
          <cell r="X90">
            <v>6</v>
          </cell>
          <cell r="AD90">
            <v>15.695</v>
          </cell>
        </row>
        <row r="91">
          <cell r="W91">
            <v>35</v>
          </cell>
          <cell r="X91">
            <v>7</v>
          </cell>
          <cell r="AD91">
            <v>16.09</v>
          </cell>
        </row>
        <row r="92">
          <cell r="W92">
            <v>35</v>
          </cell>
          <cell r="X92">
            <v>8</v>
          </cell>
          <cell r="AD92">
            <v>16.574999999999999</v>
          </cell>
        </row>
        <row r="93">
          <cell r="W93">
            <v>35</v>
          </cell>
          <cell r="X93">
            <v>9</v>
          </cell>
          <cell r="AD93">
            <v>17.005000000000003</v>
          </cell>
        </row>
        <row r="94">
          <cell r="W94">
            <v>35</v>
          </cell>
          <cell r="X94">
            <v>10</v>
          </cell>
          <cell r="AD94">
            <v>17.465</v>
          </cell>
        </row>
        <row r="95">
          <cell r="W95">
            <v>35</v>
          </cell>
          <cell r="X95">
            <v>11</v>
          </cell>
          <cell r="AD95">
            <v>17.914999999999999</v>
          </cell>
        </row>
        <row r="96">
          <cell r="W96">
            <v>40</v>
          </cell>
          <cell r="X96" t="str">
            <v>Aanloopperiodiek_0</v>
          </cell>
          <cell r="AD96">
            <v>13.025</v>
          </cell>
        </row>
        <row r="97">
          <cell r="W97">
            <v>40</v>
          </cell>
          <cell r="X97" t="str">
            <v>Aanloopperiodiek_1</v>
          </cell>
          <cell r="AD97">
            <v>13.42</v>
          </cell>
        </row>
        <row r="98">
          <cell r="W98">
            <v>40</v>
          </cell>
          <cell r="X98">
            <v>0</v>
          </cell>
          <cell r="AD98">
            <v>13.835000000000001</v>
          </cell>
        </row>
        <row r="99">
          <cell r="W99">
            <v>40</v>
          </cell>
          <cell r="X99">
            <v>1</v>
          </cell>
          <cell r="AD99">
            <v>14.775</v>
          </cell>
        </row>
        <row r="100">
          <cell r="W100">
            <v>40</v>
          </cell>
          <cell r="X100">
            <v>2</v>
          </cell>
          <cell r="AD100">
            <v>15.695</v>
          </cell>
        </row>
        <row r="101">
          <cell r="W101">
            <v>40</v>
          </cell>
          <cell r="X101">
            <v>3</v>
          </cell>
          <cell r="AD101">
            <v>16.09</v>
          </cell>
        </row>
        <row r="102">
          <cell r="W102">
            <v>40</v>
          </cell>
          <cell r="X102">
            <v>4</v>
          </cell>
          <cell r="AD102">
            <v>16.574999999999999</v>
          </cell>
        </row>
        <row r="103">
          <cell r="W103">
            <v>40</v>
          </cell>
          <cell r="X103">
            <v>5</v>
          </cell>
          <cell r="AD103">
            <v>17.005000000000003</v>
          </cell>
        </row>
        <row r="104">
          <cell r="W104">
            <v>40</v>
          </cell>
          <cell r="X104">
            <v>6</v>
          </cell>
          <cell r="AD104">
            <v>17.465</v>
          </cell>
        </row>
        <row r="105">
          <cell r="W105">
            <v>40</v>
          </cell>
          <cell r="X105">
            <v>7</v>
          </cell>
          <cell r="AD105">
            <v>17.914999999999999</v>
          </cell>
        </row>
        <row r="106">
          <cell r="W106">
            <v>40</v>
          </cell>
          <cell r="X106">
            <v>8</v>
          </cell>
          <cell r="AD106">
            <v>18.36</v>
          </cell>
        </row>
        <row r="107">
          <cell r="W107">
            <v>40</v>
          </cell>
          <cell r="X107">
            <v>9</v>
          </cell>
          <cell r="AD107">
            <v>18.810000000000002</v>
          </cell>
        </row>
        <row r="108">
          <cell r="W108">
            <v>40</v>
          </cell>
          <cell r="X108">
            <v>10</v>
          </cell>
          <cell r="AD108">
            <v>19.265000000000001</v>
          </cell>
        </row>
        <row r="109">
          <cell r="W109">
            <v>45</v>
          </cell>
          <cell r="X109" t="str">
            <v>Aanloopperiodiek_0</v>
          </cell>
          <cell r="AD109">
            <v>15.695</v>
          </cell>
        </row>
        <row r="110">
          <cell r="W110">
            <v>45</v>
          </cell>
          <cell r="X110" t="str">
            <v>Aanloopperiodiek_1</v>
          </cell>
          <cell r="AD110">
            <v>16.574999999999999</v>
          </cell>
        </row>
        <row r="111">
          <cell r="W111">
            <v>45</v>
          </cell>
          <cell r="X111">
            <v>0</v>
          </cell>
          <cell r="AD111">
            <v>17.465</v>
          </cell>
        </row>
        <row r="112">
          <cell r="W112">
            <v>45</v>
          </cell>
          <cell r="X112">
            <v>1</v>
          </cell>
          <cell r="AD112">
            <v>17.914999999999999</v>
          </cell>
        </row>
        <row r="113">
          <cell r="W113">
            <v>45</v>
          </cell>
          <cell r="X113">
            <v>2</v>
          </cell>
          <cell r="AD113">
            <v>18.36</v>
          </cell>
        </row>
        <row r="114">
          <cell r="W114">
            <v>45</v>
          </cell>
          <cell r="X114">
            <v>3</v>
          </cell>
          <cell r="AD114">
            <v>18.810000000000002</v>
          </cell>
        </row>
        <row r="115">
          <cell r="W115">
            <v>45</v>
          </cell>
          <cell r="X115">
            <v>4</v>
          </cell>
          <cell r="AD115">
            <v>19.265000000000001</v>
          </cell>
        </row>
        <row r="116">
          <cell r="W116">
            <v>45</v>
          </cell>
          <cell r="X116">
            <v>5</v>
          </cell>
          <cell r="AD116">
            <v>19.740000000000002</v>
          </cell>
        </row>
        <row r="117">
          <cell r="W117">
            <v>45</v>
          </cell>
          <cell r="X117">
            <v>6</v>
          </cell>
          <cell r="AD117">
            <v>20.225000000000001</v>
          </cell>
        </row>
        <row r="118">
          <cell r="W118">
            <v>45</v>
          </cell>
          <cell r="X118">
            <v>7</v>
          </cell>
          <cell r="AD118">
            <v>20.73</v>
          </cell>
        </row>
        <row r="119">
          <cell r="W119">
            <v>45</v>
          </cell>
          <cell r="X119">
            <v>8</v>
          </cell>
          <cell r="AD119">
            <v>21.17</v>
          </cell>
        </row>
        <row r="120">
          <cell r="W120">
            <v>50</v>
          </cell>
          <cell r="X120" t="str">
            <v>Aanloopperiodiek_0</v>
          </cell>
          <cell r="AD120">
            <v>16.57</v>
          </cell>
        </row>
        <row r="121">
          <cell r="W121">
            <v>50</v>
          </cell>
          <cell r="X121" t="str">
            <v>Aanloopperiodiek_1</v>
          </cell>
          <cell r="AD121">
            <v>17.465</v>
          </cell>
        </row>
        <row r="122">
          <cell r="W122">
            <v>50</v>
          </cell>
          <cell r="X122">
            <v>0</v>
          </cell>
          <cell r="AD122">
            <v>17.914999999999999</v>
          </cell>
        </row>
        <row r="123">
          <cell r="W123">
            <v>50</v>
          </cell>
          <cell r="X123">
            <v>1</v>
          </cell>
          <cell r="AD123">
            <v>18.810000000000002</v>
          </cell>
        </row>
        <row r="124">
          <cell r="W124">
            <v>50</v>
          </cell>
          <cell r="X124">
            <v>2</v>
          </cell>
          <cell r="AD124">
            <v>19.740000000000002</v>
          </cell>
        </row>
        <row r="125">
          <cell r="W125">
            <v>50</v>
          </cell>
          <cell r="X125">
            <v>3</v>
          </cell>
          <cell r="AD125">
            <v>20.73</v>
          </cell>
        </row>
        <row r="126">
          <cell r="W126">
            <v>50</v>
          </cell>
          <cell r="X126">
            <v>4</v>
          </cell>
          <cell r="AD126">
            <v>21.17</v>
          </cell>
        </row>
        <row r="127">
          <cell r="W127">
            <v>50</v>
          </cell>
          <cell r="X127">
            <v>5</v>
          </cell>
          <cell r="AD127">
            <v>21.67</v>
          </cell>
        </row>
        <row r="128">
          <cell r="W128">
            <v>50</v>
          </cell>
          <cell r="X128">
            <v>6</v>
          </cell>
          <cell r="AD128">
            <v>22.155000000000001</v>
          </cell>
        </row>
        <row r="129">
          <cell r="W129">
            <v>50</v>
          </cell>
          <cell r="X129">
            <v>7</v>
          </cell>
          <cell r="AD129">
            <v>22.615000000000002</v>
          </cell>
        </row>
        <row r="130">
          <cell r="W130">
            <v>50</v>
          </cell>
          <cell r="X130">
            <v>8</v>
          </cell>
          <cell r="AD130">
            <v>23.07</v>
          </cell>
        </row>
        <row r="131">
          <cell r="W131">
            <v>50</v>
          </cell>
          <cell r="X131">
            <v>9</v>
          </cell>
          <cell r="AD131">
            <v>23.560000000000002</v>
          </cell>
        </row>
        <row r="132">
          <cell r="W132">
            <v>50</v>
          </cell>
          <cell r="X132">
            <v>10</v>
          </cell>
          <cell r="AD132">
            <v>24.045000000000002</v>
          </cell>
        </row>
        <row r="133">
          <cell r="W133">
            <v>55</v>
          </cell>
          <cell r="X133" t="str">
            <v>Aanloopperiodiek_0</v>
          </cell>
          <cell r="AD133">
            <v>17.005000000000003</v>
          </cell>
        </row>
        <row r="134">
          <cell r="W134">
            <v>55</v>
          </cell>
          <cell r="X134" t="str">
            <v>Aanloopperiodiek_1</v>
          </cell>
          <cell r="AD134">
            <v>17.914999999999999</v>
          </cell>
        </row>
        <row r="135">
          <cell r="W135">
            <v>55</v>
          </cell>
          <cell r="X135">
            <v>0</v>
          </cell>
          <cell r="AD135">
            <v>18.810000000000002</v>
          </cell>
        </row>
        <row r="136">
          <cell r="W136">
            <v>55</v>
          </cell>
          <cell r="X136">
            <v>1</v>
          </cell>
          <cell r="AD136">
            <v>20.225000000000001</v>
          </cell>
        </row>
        <row r="137">
          <cell r="W137">
            <v>55</v>
          </cell>
          <cell r="X137">
            <v>2</v>
          </cell>
          <cell r="AD137">
            <v>21.17</v>
          </cell>
        </row>
        <row r="138">
          <cell r="W138">
            <v>55</v>
          </cell>
          <cell r="X138">
            <v>3</v>
          </cell>
          <cell r="AD138">
            <v>22.155000000000001</v>
          </cell>
        </row>
        <row r="139">
          <cell r="W139">
            <v>55</v>
          </cell>
          <cell r="X139">
            <v>4</v>
          </cell>
          <cell r="AD139">
            <v>23.07</v>
          </cell>
        </row>
        <row r="140">
          <cell r="W140">
            <v>55</v>
          </cell>
          <cell r="X140">
            <v>5</v>
          </cell>
          <cell r="AD140">
            <v>24.045000000000002</v>
          </cell>
        </row>
        <row r="141">
          <cell r="W141">
            <v>55</v>
          </cell>
          <cell r="X141">
            <v>6</v>
          </cell>
          <cell r="AD141">
            <v>24.5</v>
          </cell>
        </row>
        <row r="142">
          <cell r="W142">
            <v>55</v>
          </cell>
          <cell r="X142">
            <v>7</v>
          </cell>
          <cell r="AD142">
            <v>24.95</v>
          </cell>
        </row>
        <row r="143">
          <cell r="W143">
            <v>55</v>
          </cell>
          <cell r="X143">
            <v>8</v>
          </cell>
          <cell r="AD143">
            <v>25.47</v>
          </cell>
        </row>
        <row r="144">
          <cell r="W144">
            <v>55</v>
          </cell>
          <cell r="X144">
            <v>9</v>
          </cell>
          <cell r="AD144">
            <v>26.005000000000003</v>
          </cell>
        </row>
        <row r="145">
          <cell r="W145">
            <v>55</v>
          </cell>
          <cell r="X145">
            <v>10</v>
          </cell>
          <cell r="AD145">
            <v>26.524999999999999</v>
          </cell>
        </row>
        <row r="146">
          <cell r="W146">
            <v>55</v>
          </cell>
          <cell r="X146">
            <v>11</v>
          </cell>
          <cell r="AD146">
            <v>26.990000000000002</v>
          </cell>
        </row>
        <row r="147">
          <cell r="W147">
            <v>60</v>
          </cell>
          <cell r="X147" t="str">
            <v>Aanloopperiodiek_0</v>
          </cell>
          <cell r="AD147">
            <v>20.73</v>
          </cell>
        </row>
        <row r="148">
          <cell r="W148">
            <v>60</v>
          </cell>
          <cell r="X148" t="str">
            <v>Aanloopperiodiek_1</v>
          </cell>
          <cell r="AD148">
            <v>21.67</v>
          </cell>
        </row>
        <row r="149">
          <cell r="W149">
            <v>60</v>
          </cell>
          <cell r="X149">
            <v>0</v>
          </cell>
          <cell r="AD149">
            <v>23.07</v>
          </cell>
        </row>
        <row r="150">
          <cell r="W150">
            <v>60</v>
          </cell>
          <cell r="X150">
            <v>1</v>
          </cell>
          <cell r="AD150">
            <v>24.045000000000002</v>
          </cell>
        </row>
        <row r="151">
          <cell r="W151">
            <v>60</v>
          </cell>
          <cell r="X151">
            <v>2</v>
          </cell>
          <cell r="AD151">
            <v>24.95</v>
          </cell>
        </row>
        <row r="152">
          <cell r="W152">
            <v>60</v>
          </cell>
          <cell r="X152">
            <v>3</v>
          </cell>
          <cell r="AD152">
            <v>26.005000000000003</v>
          </cell>
        </row>
        <row r="153">
          <cell r="W153">
            <v>60</v>
          </cell>
          <cell r="X153">
            <v>4</v>
          </cell>
          <cell r="AD153">
            <v>26.990000000000002</v>
          </cell>
        </row>
        <row r="154">
          <cell r="W154">
            <v>60</v>
          </cell>
          <cell r="X154">
            <v>5</v>
          </cell>
          <cell r="AD154">
            <v>28.01</v>
          </cell>
        </row>
        <row r="155">
          <cell r="W155">
            <v>60</v>
          </cell>
          <cell r="X155">
            <v>6</v>
          </cell>
          <cell r="AD155">
            <v>28.990000000000002</v>
          </cell>
        </row>
        <row r="156">
          <cell r="W156">
            <v>60</v>
          </cell>
          <cell r="X156">
            <v>7</v>
          </cell>
          <cell r="AD156">
            <v>29.424999999999997</v>
          </cell>
        </row>
        <row r="157">
          <cell r="W157">
            <v>60</v>
          </cell>
          <cell r="X157">
            <v>8</v>
          </cell>
          <cell r="AD157">
            <v>29.869999999999997</v>
          </cell>
        </row>
        <row r="158">
          <cell r="W158">
            <v>60</v>
          </cell>
          <cell r="X158">
            <v>9</v>
          </cell>
          <cell r="AD158">
            <v>30.33</v>
          </cell>
        </row>
        <row r="159">
          <cell r="W159">
            <v>60</v>
          </cell>
          <cell r="X159">
            <v>10</v>
          </cell>
          <cell r="AD159">
            <v>30.774999999999999</v>
          </cell>
        </row>
        <row r="160">
          <cell r="W160">
            <v>65</v>
          </cell>
          <cell r="X160" t="str">
            <v>Aanloopperiodiek_0</v>
          </cell>
          <cell r="AD160">
            <v>24.045000000000002</v>
          </cell>
        </row>
        <row r="161">
          <cell r="W161">
            <v>65</v>
          </cell>
          <cell r="X161" t="str">
            <v>Aanloopperiodiek_1</v>
          </cell>
          <cell r="AD161">
            <v>24.95</v>
          </cell>
        </row>
        <row r="162">
          <cell r="W162">
            <v>65</v>
          </cell>
          <cell r="X162">
            <v>0</v>
          </cell>
          <cell r="AD162">
            <v>26.005000000000003</v>
          </cell>
        </row>
        <row r="163">
          <cell r="W163">
            <v>65</v>
          </cell>
          <cell r="X163">
            <v>1</v>
          </cell>
          <cell r="AD163">
            <v>26.990000000000002</v>
          </cell>
        </row>
        <row r="164">
          <cell r="W164">
            <v>65</v>
          </cell>
          <cell r="X164">
            <v>2</v>
          </cell>
          <cell r="AD164">
            <v>27.515000000000001</v>
          </cell>
        </row>
        <row r="165">
          <cell r="W165">
            <v>65</v>
          </cell>
          <cell r="X165">
            <v>3</v>
          </cell>
          <cell r="AD165">
            <v>28.01</v>
          </cell>
        </row>
        <row r="166">
          <cell r="W166">
            <v>65</v>
          </cell>
          <cell r="X166">
            <v>4</v>
          </cell>
          <cell r="AD166">
            <v>28.515000000000001</v>
          </cell>
        </row>
        <row r="167">
          <cell r="W167">
            <v>65</v>
          </cell>
          <cell r="X167">
            <v>5</v>
          </cell>
          <cell r="AD167">
            <v>28.990000000000002</v>
          </cell>
        </row>
        <row r="168">
          <cell r="W168">
            <v>65</v>
          </cell>
          <cell r="X168">
            <v>6</v>
          </cell>
          <cell r="AD168">
            <v>29.869999999999997</v>
          </cell>
        </row>
        <row r="169">
          <cell r="W169">
            <v>65</v>
          </cell>
          <cell r="X169">
            <v>7</v>
          </cell>
          <cell r="AD169">
            <v>30.774999999999999</v>
          </cell>
        </row>
        <row r="170">
          <cell r="W170">
            <v>65</v>
          </cell>
          <cell r="X170">
            <v>8</v>
          </cell>
          <cell r="AD170">
            <v>31.68</v>
          </cell>
        </row>
        <row r="171">
          <cell r="W171">
            <v>65</v>
          </cell>
          <cell r="X171">
            <v>9</v>
          </cell>
          <cell r="AD171">
            <v>32.585000000000001</v>
          </cell>
        </row>
        <row r="172">
          <cell r="W172">
            <v>65</v>
          </cell>
          <cell r="X172">
            <v>10</v>
          </cell>
          <cell r="AD172">
            <v>33.495000000000005</v>
          </cell>
        </row>
        <row r="173">
          <cell r="W173">
            <v>65</v>
          </cell>
          <cell r="X173">
            <v>11</v>
          </cell>
          <cell r="AD173">
            <v>34.405000000000001</v>
          </cell>
        </row>
        <row r="174">
          <cell r="W174">
            <v>65</v>
          </cell>
          <cell r="X174">
            <v>12</v>
          </cell>
          <cell r="AD174">
            <v>34.844999999999999</v>
          </cell>
        </row>
        <row r="175">
          <cell r="W175">
            <v>65</v>
          </cell>
          <cell r="X175">
            <v>13</v>
          </cell>
          <cell r="AD175">
            <v>35.299999999999997</v>
          </cell>
        </row>
        <row r="176">
          <cell r="W176">
            <v>65</v>
          </cell>
          <cell r="X176">
            <v>14</v>
          </cell>
          <cell r="AD176">
            <v>35.769999999999996</v>
          </cell>
        </row>
        <row r="177">
          <cell r="W177">
            <v>65</v>
          </cell>
          <cell r="X177">
            <v>15</v>
          </cell>
          <cell r="AD177">
            <v>36.72</v>
          </cell>
        </row>
        <row r="178">
          <cell r="W178">
            <v>70</v>
          </cell>
          <cell r="X178" t="str">
            <v>Aanloopperiodiek_0</v>
          </cell>
          <cell r="AD178">
            <v>28.990000000000002</v>
          </cell>
        </row>
        <row r="179">
          <cell r="W179">
            <v>70</v>
          </cell>
          <cell r="X179" t="str">
            <v>Aanloopperiodiek_1</v>
          </cell>
          <cell r="AD179">
            <v>29.869999999999997</v>
          </cell>
        </row>
        <row r="180">
          <cell r="W180">
            <v>70</v>
          </cell>
          <cell r="X180">
            <v>0</v>
          </cell>
          <cell r="AD180">
            <v>30.774999999999999</v>
          </cell>
        </row>
        <row r="181">
          <cell r="W181">
            <v>70</v>
          </cell>
          <cell r="X181">
            <v>1</v>
          </cell>
          <cell r="AD181">
            <v>31.68</v>
          </cell>
        </row>
        <row r="182">
          <cell r="W182">
            <v>70</v>
          </cell>
          <cell r="X182">
            <v>2</v>
          </cell>
          <cell r="AD182">
            <v>32.144999999999996</v>
          </cell>
        </row>
        <row r="183">
          <cell r="W183">
            <v>70</v>
          </cell>
          <cell r="X183">
            <v>3</v>
          </cell>
          <cell r="AD183">
            <v>32.585000000000001</v>
          </cell>
        </row>
        <row r="184">
          <cell r="W184">
            <v>70</v>
          </cell>
          <cell r="X184">
            <v>4</v>
          </cell>
          <cell r="AD184">
            <v>33.049999999999997</v>
          </cell>
        </row>
        <row r="185">
          <cell r="W185">
            <v>70</v>
          </cell>
          <cell r="X185">
            <v>5</v>
          </cell>
          <cell r="AD185">
            <v>34.405000000000001</v>
          </cell>
        </row>
        <row r="186">
          <cell r="W186">
            <v>70</v>
          </cell>
          <cell r="X186">
            <v>6</v>
          </cell>
          <cell r="AD186">
            <v>35.769999999999996</v>
          </cell>
        </row>
        <row r="187">
          <cell r="W187">
            <v>70</v>
          </cell>
          <cell r="X187">
            <v>7</v>
          </cell>
          <cell r="AD187">
            <v>37.129999999999995</v>
          </cell>
        </row>
        <row r="188">
          <cell r="W188">
            <v>70</v>
          </cell>
          <cell r="X188">
            <v>8</v>
          </cell>
          <cell r="AD188">
            <v>38.04</v>
          </cell>
        </row>
        <row r="189">
          <cell r="W189">
            <v>70</v>
          </cell>
          <cell r="X189">
            <v>9</v>
          </cell>
          <cell r="AD189">
            <v>39.17</v>
          </cell>
        </row>
        <row r="190">
          <cell r="W190">
            <v>70</v>
          </cell>
          <cell r="X190">
            <v>10</v>
          </cell>
          <cell r="AD190">
            <v>40.305</v>
          </cell>
        </row>
        <row r="191">
          <cell r="W191">
            <v>70</v>
          </cell>
          <cell r="X191">
            <v>11</v>
          </cell>
          <cell r="AD191">
            <v>41.44</v>
          </cell>
        </row>
        <row r="192">
          <cell r="W192">
            <v>70</v>
          </cell>
          <cell r="X192">
            <v>12</v>
          </cell>
          <cell r="AD192">
            <v>42</v>
          </cell>
        </row>
        <row r="193">
          <cell r="W193">
            <v>70</v>
          </cell>
          <cell r="X193">
            <v>13</v>
          </cell>
          <cell r="AD193">
            <v>42.58</v>
          </cell>
        </row>
        <row r="194">
          <cell r="W194">
            <v>70</v>
          </cell>
          <cell r="X194">
            <v>14</v>
          </cell>
          <cell r="AD194">
            <v>43.15</v>
          </cell>
        </row>
        <row r="195">
          <cell r="W195">
            <v>70</v>
          </cell>
          <cell r="X195">
            <v>15</v>
          </cell>
          <cell r="AD195">
            <v>43.715000000000003</v>
          </cell>
        </row>
        <row r="196">
          <cell r="W196">
            <v>75</v>
          </cell>
          <cell r="X196" t="str">
            <v>Aanloopperiodiek_0</v>
          </cell>
          <cell r="AD196">
            <v>33.495000000000005</v>
          </cell>
        </row>
        <row r="197">
          <cell r="W197">
            <v>75</v>
          </cell>
          <cell r="X197" t="str">
            <v>Aanloopperiodiek_1</v>
          </cell>
          <cell r="AD197">
            <v>34.405000000000001</v>
          </cell>
        </row>
        <row r="198">
          <cell r="W198">
            <v>75</v>
          </cell>
          <cell r="X198">
            <v>0</v>
          </cell>
          <cell r="AD198">
            <v>35.299999999999997</v>
          </cell>
        </row>
        <row r="199">
          <cell r="W199">
            <v>75</v>
          </cell>
          <cell r="X199">
            <v>1</v>
          </cell>
          <cell r="AD199">
            <v>36.22</v>
          </cell>
        </row>
        <row r="200">
          <cell r="W200">
            <v>75</v>
          </cell>
          <cell r="X200">
            <v>2</v>
          </cell>
          <cell r="AD200">
            <v>37.129999999999995</v>
          </cell>
        </row>
        <row r="201">
          <cell r="W201">
            <v>75</v>
          </cell>
          <cell r="X201">
            <v>3</v>
          </cell>
          <cell r="AD201">
            <v>37.575000000000003</v>
          </cell>
        </row>
        <row r="202">
          <cell r="W202">
            <v>75</v>
          </cell>
          <cell r="X202">
            <v>4</v>
          </cell>
          <cell r="AD202">
            <v>38.04</v>
          </cell>
        </row>
        <row r="203">
          <cell r="W203">
            <v>75</v>
          </cell>
          <cell r="X203">
            <v>5</v>
          </cell>
          <cell r="AD203">
            <v>38.6</v>
          </cell>
        </row>
        <row r="204">
          <cell r="W204">
            <v>75</v>
          </cell>
          <cell r="X204">
            <v>6</v>
          </cell>
          <cell r="AD204">
            <v>40.305</v>
          </cell>
        </row>
        <row r="205">
          <cell r="W205">
            <v>75</v>
          </cell>
          <cell r="X205">
            <v>7</v>
          </cell>
          <cell r="AD205">
            <v>42</v>
          </cell>
        </row>
        <row r="206">
          <cell r="W206">
            <v>75</v>
          </cell>
          <cell r="X206">
            <v>8</v>
          </cell>
          <cell r="AD206">
            <v>43.715000000000003</v>
          </cell>
        </row>
        <row r="207">
          <cell r="W207">
            <v>75</v>
          </cell>
          <cell r="X207">
            <v>9</v>
          </cell>
          <cell r="AD207">
            <v>44.855000000000004</v>
          </cell>
        </row>
        <row r="208">
          <cell r="W208">
            <v>75</v>
          </cell>
          <cell r="X208">
            <v>10</v>
          </cell>
          <cell r="AD208">
            <v>46.04</v>
          </cell>
        </row>
        <row r="209">
          <cell r="W209">
            <v>75</v>
          </cell>
          <cell r="X209">
            <v>11</v>
          </cell>
          <cell r="AD209">
            <v>47.305</v>
          </cell>
        </row>
        <row r="210">
          <cell r="W210">
            <v>75</v>
          </cell>
          <cell r="X210">
            <v>12</v>
          </cell>
          <cell r="AD210">
            <v>48.59</v>
          </cell>
        </row>
        <row r="211">
          <cell r="W211">
            <v>75</v>
          </cell>
          <cell r="X211">
            <v>13</v>
          </cell>
          <cell r="AD211">
            <v>49.204999999999998</v>
          </cell>
        </row>
        <row r="212">
          <cell r="W212">
            <v>75</v>
          </cell>
          <cell r="X212">
            <v>14</v>
          </cell>
          <cell r="AD212">
            <v>49.855000000000004</v>
          </cell>
        </row>
        <row r="213">
          <cell r="W213">
            <v>75</v>
          </cell>
          <cell r="X213">
            <v>15</v>
          </cell>
          <cell r="AD213">
            <v>50.594999999999999</v>
          </cell>
        </row>
        <row r="214">
          <cell r="W214">
            <v>75</v>
          </cell>
          <cell r="X214">
            <v>16</v>
          </cell>
          <cell r="AD214">
            <v>51.35</v>
          </cell>
        </row>
        <row r="215">
          <cell r="W215">
            <v>75</v>
          </cell>
          <cell r="X215">
            <v>17</v>
          </cell>
          <cell r="AD215">
            <v>52.08</v>
          </cell>
        </row>
        <row r="216">
          <cell r="W216">
            <v>75</v>
          </cell>
          <cell r="X216">
            <v>18</v>
          </cell>
          <cell r="AD216">
            <v>52.834999999999994</v>
          </cell>
        </row>
        <row r="217">
          <cell r="W217">
            <v>80</v>
          </cell>
          <cell r="X217" t="str">
            <v>Aanloopperiodiek_0</v>
          </cell>
          <cell r="AD217">
            <v>39.17</v>
          </cell>
        </row>
        <row r="218">
          <cell r="W218">
            <v>80</v>
          </cell>
          <cell r="X218" t="str">
            <v>Aanloopperiodiek_1</v>
          </cell>
          <cell r="AD218">
            <v>40.305</v>
          </cell>
        </row>
        <row r="219">
          <cell r="W219">
            <v>80</v>
          </cell>
          <cell r="X219">
            <v>0</v>
          </cell>
          <cell r="AD219">
            <v>41.44</v>
          </cell>
        </row>
        <row r="220">
          <cell r="W220">
            <v>80</v>
          </cell>
          <cell r="X220">
            <v>1</v>
          </cell>
          <cell r="AD220">
            <v>42.58</v>
          </cell>
        </row>
        <row r="221">
          <cell r="W221">
            <v>80</v>
          </cell>
          <cell r="X221">
            <v>2</v>
          </cell>
          <cell r="AD221">
            <v>43.715000000000003</v>
          </cell>
        </row>
        <row r="222">
          <cell r="W222">
            <v>80</v>
          </cell>
          <cell r="X222">
            <v>3</v>
          </cell>
          <cell r="AD222">
            <v>44.28</v>
          </cell>
        </row>
        <row r="223">
          <cell r="W223">
            <v>80</v>
          </cell>
          <cell r="X223">
            <v>4</v>
          </cell>
          <cell r="AD223">
            <v>44.855000000000004</v>
          </cell>
        </row>
        <row r="224">
          <cell r="W224">
            <v>80</v>
          </cell>
          <cell r="X224">
            <v>5</v>
          </cell>
          <cell r="AD224">
            <v>45.41</v>
          </cell>
        </row>
        <row r="225">
          <cell r="W225">
            <v>80</v>
          </cell>
          <cell r="X225">
            <v>6</v>
          </cell>
          <cell r="AD225">
            <v>47.305</v>
          </cell>
        </row>
        <row r="226">
          <cell r="W226">
            <v>80</v>
          </cell>
          <cell r="X226">
            <v>7</v>
          </cell>
          <cell r="AD226">
            <v>49.204999999999998</v>
          </cell>
        </row>
        <row r="227">
          <cell r="W227">
            <v>80</v>
          </cell>
          <cell r="X227">
            <v>8</v>
          </cell>
          <cell r="AD227">
            <v>51.35</v>
          </cell>
        </row>
        <row r="228">
          <cell r="W228">
            <v>80</v>
          </cell>
          <cell r="X228">
            <v>9</v>
          </cell>
          <cell r="AD228">
            <v>52.83</v>
          </cell>
        </row>
        <row r="229">
          <cell r="W229">
            <v>80</v>
          </cell>
          <cell r="X229">
            <v>10</v>
          </cell>
          <cell r="AD229">
            <v>54.305</v>
          </cell>
        </row>
        <row r="230">
          <cell r="W230">
            <v>80</v>
          </cell>
          <cell r="X230">
            <v>11</v>
          </cell>
          <cell r="AD230">
            <v>55.79</v>
          </cell>
        </row>
        <row r="231">
          <cell r="W231">
            <v>80</v>
          </cell>
          <cell r="X231">
            <v>12</v>
          </cell>
          <cell r="AD231">
            <v>57.295000000000002</v>
          </cell>
        </row>
        <row r="232">
          <cell r="W232">
            <v>80</v>
          </cell>
          <cell r="X232">
            <v>13</v>
          </cell>
          <cell r="AD232">
            <v>58.034999999999997</v>
          </cell>
        </row>
        <row r="233">
          <cell r="W233">
            <v>80</v>
          </cell>
          <cell r="X233">
            <v>14</v>
          </cell>
          <cell r="AD233">
            <v>58.79</v>
          </cell>
        </row>
        <row r="234">
          <cell r="W234">
            <v>80</v>
          </cell>
          <cell r="X234">
            <v>15</v>
          </cell>
          <cell r="AD234">
            <v>59.53</v>
          </cell>
        </row>
        <row r="235">
          <cell r="W235">
            <v>80</v>
          </cell>
          <cell r="X235">
            <v>16</v>
          </cell>
          <cell r="AD235">
            <v>60.275000000000006</v>
          </cell>
        </row>
        <row r="236">
          <cell r="W236">
            <v>80</v>
          </cell>
          <cell r="X236">
            <v>17</v>
          </cell>
          <cell r="AD236">
            <v>61.034999999999997</v>
          </cell>
        </row>
        <row r="237">
          <cell r="W237">
            <v>80</v>
          </cell>
          <cell r="X237">
            <v>18</v>
          </cell>
          <cell r="AD237">
            <v>61.78</v>
          </cell>
        </row>
        <row r="238">
          <cell r="W238" t="str">
            <v>hbh</v>
          </cell>
          <cell r="X238">
            <v>0</v>
          </cell>
          <cell r="AD238">
            <v>11.305</v>
          </cell>
        </row>
        <row r="239">
          <cell r="W239" t="str">
            <v>hbh</v>
          </cell>
          <cell r="X239">
            <v>1</v>
          </cell>
          <cell r="AD239">
            <v>11.875</v>
          </cell>
        </row>
        <row r="240">
          <cell r="W240" t="str">
            <v>hbh</v>
          </cell>
          <cell r="X240">
            <v>2</v>
          </cell>
          <cell r="AD240">
            <v>12.434999999999999</v>
          </cell>
        </row>
        <row r="241">
          <cell r="W241" t="str">
            <v>hbh</v>
          </cell>
          <cell r="X241">
            <v>3</v>
          </cell>
          <cell r="AD241">
            <v>13.004999999999999</v>
          </cell>
        </row>
        <row r="242">
          <cell r="W242" t="str">
            <v>hbh</v>
          </cell>
          <cell r="X242">
            <v>4</v>
          </cell>
          <cell r="AD242">
            <v>13.57</v>
          </cell>
        </row>
        <row r="243">
          <cell r="W243" t="str">
            <v>hbh</v>
          </cell>
          <cell r="X243">
            <v>5</v>
          </cell>
          <cell r="AD243">
            <v>14.129999999999999</v>
          </cell>
        </row>
      </sheetData>
      <sheetData sheetId="6">
        <row r="16">
          <cell r="V16">
            <v>5</v>
          </cell>
          <cell r="Y16">
            <v>0</v>
          </cell>
          <cell r="AD16">
            <v>10.099574014909479</v>
          </cell>
        </row>
        <row r="17">
          <cell r="V17">
            <v>5</v>
          </cell>
          <cell r="Y17">
            <v>1</v>
          </cell>
          <cell r="AD17">
            <v>10.282215122470713</v>
          </cell>
        </row>
        <row r="18">
          <cell r="V18">
            <v>5</v>
          </cell>
          <cell r="Y18">
            <v>2</v>
          </cell>
          <cell r="AD18">
            <v>10.471246006389777</v>
          </cell>
        </row>
        <row r="19">
          <cell r="V19">
            <v>5</v>
          </cell>
          <cell r="Y19">
            <v>3</v>
          </cell>
          <cell r="AD19">
            <v>10.874866879659212</v>
          </cell>
        </row>
        <row r="20">
          <cell r="V20">
            <v>5</v>
          </cell>
          <cell r="Y20">
            <v>4</v>
          </cell>
          <cell r="AD20">
            <v>11.278487752928648</v>
          </cell>
        </row>
        <row r="21">
          <cell r="V21">
            <v>5</v>
          </cell>
          <cell r="Y21">
            <v>5</v>
          </cell>
          <cell r="AD21">
            <v>11.486687965921194</v>
          </cell>
        </row>
        <row r="22">
          <cell r="V22">
            <v>5</v>
          </cell>
          <cell r="Y22">
            <v>6</v>
          </cell>
          <cell r="AD22">
            <v>11.809904153354633</v>
          </cell>
        </row>
        <row r="23">
          <cell r="V23">
            <v>5</v>
          </cell>
          <cell r="Y23">
            <v>7</v>
          </cell>
          <cell r="AD23">
            <v>12.111288604898828</v>
          </cell>
        </row>
        <row r="24">
          <cell r="V24">
            <v>5</v>
          </cell>
          <cell r="Y24">
            <v>8</v>
          </cell>
          <cell r="AD24">
            <v>12.421725239616615</v>
          </cell>
        </row>
        <row r="25">
          <cell r="V25">
            <v>5</v>
          </cell>
          <cell r="Y25">
            <v>9</v>
          </cell>
          <cell r="AD25">
            <v>12.77422790202343</v>
          </cell>
        </row>
        <row r="26">
          <cell r="V26">
            <v>10</v>
          </cell>
          <cell r="Y26">
            <v>0</v>
          </cell>
          <cell r="AD26">
            <v>10.282215122470713</v>
          </cell>
        </row>
        <row r="27">
          <cell r="V27">
            <v>10</v>
          </cell>
          <cell r="Y27">
            <v>1</v>
          </cell>
          <cell r="AD27">
            <v>10.471246006389777</v>
          </cell>
        </row>
        <row r="28">
          <cell r="V28">
            <v>10</v>
          </cell>
          <cell r="Y28">
            <v>2</v>
          </cell>
          <cell r="AD28">
            <v>10.874866879659212</v>
          </cell>
        </row>
        <row r="29">
          <cell r="V29">
            <v>10</v>
          </cell>
          <cell r="Y29">
            <v>3</v>
          </cell>
          <cell r="AD29">
            <v>11.278487752928648</v>
          </cell>
        </row>
        <row r="30">
          <cell r="V30">
            <v>10</v>
          </cell>
          <cell r="Y30">
            <v>4</v>
          </cell>
          <cell r="AD30">
            <v>11.486687965921194</v>
          </cell>
        </row>
        <row r="31">
          <cell r="V31">
            <v>10</v>
          </cell>
          <cell r="Y31">
            <v>5</v>
          </cell>
          <cell r="AD31">
            <v>11.809904153354633</v>
          </cell>
        </row>
        <row r="32">
          <cell r="V32">
            <v>10</v>
          </cell>
          <cell r="Y32">
            <v>6</v>
          </cell>
          <cell r="AD32">
            <v>12.111288604898828</v>
          </cell>
        </row>
        <row r="33">
          <cell r="V33">
            <v>10</v>
          </cell>
          <cell r="Y33">
            <v>7</v>
          </cell>
          <cell r="AD33">
            <v>12.421725239616615</v>
          </cell>
        </row>
        <row r="34">
          <cell r="V34">
            <v>10</v>
          </cell>
          <cell r="Y34">
            <v>8</v>
          </cell>
          <cell r="AD34">
            <v>12.77422790202343</v>
          </cell>
        </row>
        <row r="35">
          <cell r="V35">
            <v>10</v>
          </cell>
          <cell r="Y35">
            <v>9</v>
          </cell>
          <cell r="AD35">
            <v>13.165069222577209</v>
          </cell>
        </row>
        <row r="36">
          <cell r="V36">
            <v>10</v>
          </cell>
          <cell r="Y36">
            <v>10</v>
          </cell>
          <cell r="AD36">
            <v>13.568690095846645</v>
          </cell>
        </row>
        <row r="37">
          <cell r="V37">
            <v>15</v>
          </cell>
          <cell r="Y37">
            <v>0</v>
          </cell>
          <cell r="AD37">
            <v>10.471246006389777</v>
          </cell>
        </row>
        <row r="38">
          <cell r="V38">
            <v>15</v>
          </cell>
          <cell r="Y38">
            <v>1</v>
          </cell>
          <cell r="AD38">
            <v>10.874866879659212</v>
          </cell>
        </row>
        <row r="39">
          <cell r="V39">
            <v>15</v>
          </cell>
          <cell r="Y39">
            <v>2</v>
          </cell>
          <cell r="AD39">
            <v>11.278487752928648</v>
          </cell>
        </row>
        <row r="40">
          <cell r="V40">
            <v>15</v>
          </cell>
          <cell r="Y40">
            <v>3</v>
          </cell>
          <cell r="AD40">
            <v>11.486687965921194</v>
          </cell>
        </row>
        <row r="41">
          <cell r="V41">
            <v>15</v>
          </cell>
          <cell r="Y41">
            <v>4</v>
          </cell>
          <cell r="AD41">
            <v>11.809904153354633</v>
          </cell>
        </row>
        <row r="42">
          <cell r="V42">
            <v>15</v>
          </cell>
          <cell r="Y42">
            <v>5</v>
          </cell>
          <cell r="AD42">
            <v>12.111288604898828</v>
          </cell>
        </row>
        <row r="43">
          <cell r="V43">
            <v>15</v>
          </cell>
          <cell r="Y43">
            <v>6</v>
          </cell>
          <cell r="AD43">
            <v>12.421725239616615</v>
          </cell>
        </row>
        <row r="44">
          <cell r="V44">
            <v>15</v>
          </cell>
          <cell r="Y44">
            <v>7</v>
          </cell>
          <cell r="AD44">
            <v>12.77422790202343</v>
          </cell>
        </row>
        <row r="45">
          <cell r="V45">
            <v>15</v>
          </cell>
          <cell r="Y45">
            <v>8</v>
          </cell>
          <cell r="AD45">
            <v>13.165069222577209</v>
          </cell>
        </row>
        <row r="46">
          <cell r="V46">
            <v>15</v>
          </cell>
          <cell r="Y46">
            <v>9</v>
          </cell>
          <cell r="AD46">
            <v>13.568690095846645</v>
          </cell>
        </row>
        <row r="47">
          <cell r="V47">
            <v>15</v>
          </cell>
          <cell r="Y47">
            <v>10</v>
          </cell>
          <cell r="AD47">
            <v>14.017039403620876</v>
          </cell>
        </row>
        <row r="48">
          <cell r="V48">
            <v>15</v>
          </cell>
          <cell r="Y48">
            <v>11</v>
          </cell>
          <cell r="AD48">
            <v>14.484558040468583</v>
          </cell>
        </row>
        <row r="49">
          <cell r="V49">
            <v>20</v>
          </cell>
          <cell r="Y49">
            <v>0</v>
          </cell>
          <cell r="AD49">
            <v>10.874866879659212</v>
          </cell>
        </row>
        <row r="50">
          <cell r="V50">
            <v>20</v>
          </cell>
          <cell r="Y50">
            <v>1</v>
          </cell>
          <cell r="AD50">
            <v>11.486687965921194</v>
          </cell>
        </row>
        <row r="51">
          <cell r="V51">
            <v>20</v>
          </cell>
          <cell r="Y51">
            <v>2</v>
          </cell>
          <cell r="AD51">
            <v>11.809904153354633</v>
          </cell>
        </row>
        <row r="52">
          <cell r="V52">
            <v>20</v>
          </cell>
          <cell r="Y52">
            <v>3</v>
          </cell>
          <cell r="AD52">
            <v>12.111288604898828</v>
          </cell>
        </row>
        <row r="53">
          <cell r="V53">
            <v>20</v>
          </cell>
          <cell r="Y53">
            <v>4</v>
          </cell>
          <cell r="AD53">
            <v>12.421725239616615</v>
          </cell>
        </row>
        <row r="54">
          <cell r="V54">
            <v>20</v>
          </cell>
          <cell r="Y54">
            <v>5</v>
          </cell>
          <cell r="AD54">
            <v>12.77422790202343</v>
          </cell>
        </row>
        <row r="55">
          <cell r="V55">
            <v>20</v>
          </cell>
          <cell r="Y55">
            <v>6</v>
          </cell>
          <cell r="AD55">
            <v>13.165069222577209</v>
          </cell>
        </row>
        <row r="56">
          <cell r="V56">
            <v>20</v>
          </cell>
          <cell r="Y56">
            <v>7</v>
          </cell>
          <cell r="AD56">
            <v>13.568690095846645</v>
          </cell>
        </row>
        <row r="57">
          <cell r="V57">
            <v>20</v>
          </cell>
          <cell r="Y57">
            <v>8</v>
          </cell>
          <cell r="AD57">
            <v>14.017039403620876</v>
          </cell>
        </row>
        <row r="58">
          <cell r="V58">
            <v>20</v>
          </cell>
          <cell r="Y58">
            <v>9</v>
          </cell>
          <cell r="AD58">
            <v>14.484558040468583</v>
          </cell>
        </row>
        <row r="59">
          <cell r="V59">
            <v>20</v>
          </cell>
          <cell r="Y59">
            <v>10</v>
          </cell>
          <cell r="AD59">
            <v>14.907348242811501</v>
          </cell>
        </row>
        <row r="60">
          <cell r="V60">
            <v>20</v>
          </cell>
          <cell r="Y60">
            <v>11</v>
          </cell>
          <cell r="AD60">
            <v>15.387646432374869</v>
          </cell>
        </row>
        <row r="61">
          <cell r="V61">
            <v>25</v>
          </cell>
          <cell r="Y61">
            <v>0</v>
          </cell>
          <cell r="AD61">
            <v>11.278487752928648</v>
          </cell>
        </row>
        <row r="62">
          <cell r="V62">
            <v>25</v>
          </cell>
          <cell r="Y62">
            <v>1</v>
          </cell>
          <cell r="AD62">
            <v>11.809904153354633</v>
          </cell>
        </row>
        <row r="63">
          <cell r="V63">
            <v>25</v>
          </cell>
          <cell r="Y63">
            <v>2</v>
          </cell>
          <cell r="AD63">
            <v>12.421725239616615</v>
          </cell>
        </row>
        <row r="64">
          <cell r="V64">
            <v>25</v>
          </cell>
          <cell r="Y64">
            <v>3</v>
          </cell>
          <cell r="AD64">
            <v>12.77422790202343</v>
          </cell>
        </row>
        <row r="65">
          <cell r="V65">
            <v>25</v>
          </cell>
          <cell r="Y65">
            <v>4</v>
          </cell>
          <cell r="AD65">
            <v>13.165069222577209</v>
          </cell>
        </row>
        <row r="66">
          <cell r="V66">
            <v>25</v>
          </cell>
          <cell r="Y66">
            <v>5</v>
          </cell>
          <cell r="AD66">
            <v>13.568690095846645</v>
          </cell>
        </row>
        <row r="67">
          <cell r="V67">
            <v>25</v>
          </cell>
          <cell r="Y67">
            <v>6</v>
          </cell>
          <cell r="AD67">
            <v>14.017039403620876</v>
          </cell>
        </row>
        <row r="68">
          <cell r="V68">
            <v>25</v>
          </cell>
          <cell r="Y68">
            <v>7</v>
          </cell>
          <cell r="AD68">
            <v>14.484558040468583</v>
          </cell>
        </row>
        <row r="69">
          <cell r="V69">
            <v>25</v>
          </cell>
          <cell r="Y69">
            <v>8</v>
          </cell>
          <cell r="AD69">
            <v>14.907348242811501</v>
          </cell>
        </row>
        <row r="70">
          <cell r="V70">
            <v>25</v>
          </cell>
          <cell r="Y70">
            <v>9</v>
          </cell>
          <cell r="AD70">
            <v>15.387646432374869</v>
          </cell>
        </row>
        <row r="71">
          <cell r="V71">
            <v>25</v>
          </cell>
          <cell r="Y71">
            <v>10</v>
          </cell>
          <cell r="AD71">
            <v>15.778487752928648</v>
          </cell>
        </row>
        <row r="72">
          <cell r="V72">
            <v>25</v>
          </cell>
          <cell r="Y72">
            <v>11</v>
          </cell>
          <cell r="AD72">
            <v>16.236954206602768</v>
          </cell>
        </row>
        <row r="73">
          <cell r="V73">
            <v>30</v>
          </cell>
          <cell r="Y73">
            <v>0</v>
          </cell>
          <cell r="AD73">
            <v>11.486687965921194</v>
          </cell>
        </row>
        <row r="74">
          <cell r="V74">
            <v>30</v>
          </cell>
          <cell r="Y74">
            <v>1</v>
          </cell>
          <cell r="AD74">
            <v>12.111288604898828</v>
          </cell>
        </row>
        <row r="75">
          <cell r="V75">
            <v>30</v>
          </cell>
          <cell r="Y75">
            <v>2</v>
          </cell>
          <cell r="AD75">
            <v>12.77422790202343</v>
          </cell>
        </row>
        <row r="76">
          <cell r="V76">
            <v>30</v>
          </cell>
          <cell r="Y76">
            <v>3</v>
          </cell>
          <cell r="AD76">
            <v>13.568690095846645</v>
          </cell>
        </row>
        <row r="77">
          <cell r="V77">
            <v>30</v>
          </cell>
          <cell r="Y77">
            <v>4</v>
          </cell>
          <cell r="AD77">
            <v>14.017039403620876</v>
          </cell>
        </row>
        <row r="78">
          <cell r="V78">
            <v>30</v>
          </cell>
          <cell r="Y78">
            <v>5</v>
          </cell>
          <cell r="AD78">
            <v>14.484558040468583</v>
          </cell>
        </row>
        <row r="79">
          <cell r="V79">
            <v>30</v>
          </cell>
          <cell r="Y79">
            <v>6</v>
          </cell>
          <cell r="AD79">
            <v>14.907348242811501</v>
          </cell>
        </row>
        <row r="80">
          <cell r="V80">
            <v>30</v>
          </cell>
          <cell r="Y80">
            <v>7</v>
          </cell>
          <cell r="AD80">
            <v>15.387646432374869</v>
          </cell>
        </row>
        <row r="81">
          <cell r="V81">
            <v>30</v>
          </cell>
          <cell r="Y81">
            <v>8</v>
          </cell>
          <cell r="AD81">
            <v>15.778487752928648</v>
          </cell>
        </row>
        <row r="82">
          <cell r="V82">
            <v>30</v>
          </cell>
          <cell r="Y82">
            <v>9</v>
          </cell>
          <cell r="AD82">
            <v>16.236954206602768</v>
          </cell>
        </row>
        <row r="83">
          <cell r="V83">
            <v>30</v>
          </cell>
          <cell r="Y83">
            <v>10</v>
          </cell>
          <cell r="AD83">
            <v>16.672523961661341</v>
          </cell>
        </row>
        <row r="84">
          <cell r="V84">
            <v>30</v>
          </cell>
          <cell r="Y84">
            <v>11</v>
          </cell>
          <cell r="AD84">
            <v>17.133652822151227</v>
          </cell>
        </row>
        <row r="85">
          <cell r="V85">
            <v>35</v>
          </cell>
          <cell r="Y85">
            <v>0</v>
          </cell>
          <cell r="AD85">
            <v>12.111288604898828</v>
          </cell>
        </row>
        <row r="86">
          <cell r="V86">
            <v>35</v>
          </cell>
          <cell r="Y86">
            <v>1</v>
          </cell>
          <cell r="AD86">
            <v>12.77422790202343</v>
          </cell>
        </row>
        <row r="87">
          <cell r="V87">
            <v>35</v>
          </cell>
          <cell r="Y87">
            <v>2</v>
          </cell>
          <cell r="AD87">
            <v>13.568690095846645</v>
          </cell>
        </row>
        <row r="88">
          <cell r="V88">
            <v>35</v>
          </cell>
          <cell r="Y88">
            <v>3</v>
          </cell>
          <cell r="AD88">
            <v>14.484558040468583</v>
          </cell>
        </row>
        <row r="89">
          <cell r="V89">
            <v>35</v>
          </cell>
          <cell r="Y89">
            <v>4</v>
          </cell>
          <cell r="AD89">
            <v>14.907348242811501</v>
          </cell>
        </row>
        <row r="90">
          <cell r="V90">
            <v>35</v>
          </cell>
          <cell r="Y90">
            <v>5</v>
          </cell>
          <cell r="AD90">
            <v>15.387646432374869</v>
          </cell>
        </row>
        <row r="91">
          <cell r="V91">
            <v>35</v>
          </cell>
          <cell r="Y91">
            <v>6</v>
          </cell>
          <cell r="AD91">
            <v>15.778487752928648</v>
          </cell>
        </row>
        <row r="92">
          <cell r="V92">
            <v>35</v>
          </cell>
          <cell r="Y92">
            <v>7</v>
          </cell>
          <cell r="AD92">
            <v>16.236954206602768</v>
          </cell>
        </row>
        <row r="93">
          <cell r="V93">
            <v>35</v>
          </cell>
          <cell r="Y93">
            <v>8</v>
          </cell>
          <cell r="AD93">
            <v>16.672523961661341</v>
          </cell>
        </row>
        <row r="94">
          <cell r="V94">
            <v>35</v>
          </cell>
          <cell r="Y94">
            <v>9</v>
          </cell>
          <cell r="AD94">
            <v>17.133652822151227</v>
          </cell>
        </row>
        <row r="95">
          <cell r="V95">
            <v>35</v>
          </cell>
          <cell r="Y95">
            <v>10</v>
          </cell>
          <cell r="AD95">
            <v>17.562832800851972</v>
          </cell>
        </row>
        <row r="96">
          <cell r="V96">
            <v>35</v>
          </cell>
          <cell r="Y96">
            <v>11</v>
          </cell>
          <cell r="AD96">
            <v>17.998402555910545</v>
          </cell>
        </row>
        <row r="97">
          <cell r="V97">
            <v>40</v>
          </cell>
          <cell r="Y97">
            <v>0</v>
          </cell>
          <cell r="AD97">
            <v>12.77422790202343</v>
          </cell>
        </row>
        <row r="98">
          <cell r="V98">
            <v>40</v>
          </cell>
          <cell r="Y98">
            <v>1</v>
          </cell>
          <cell r="AD98">
            <v>13.568690095846645</v>
          </cell>
        </row>
        <row r="99">
          <cell r="V99">
            <v>40</v>
          </cell>
          <cell r="Y99">
            <v>2</v>
          </cell>
          <cell r="AD99">
            <v>14.484558040468583</v>
          </cell>
        </row>
        <row r="100">
          <cell r="V100">
            <v>40</v>
          </cell>
          <cell r="Y100">
            <v>3</v>
          </cell>
          <cell r="AD100">
            <v>15.387646432374869</v>
          </cell>
        </row>
        <row r="101">
          <cell r="V101">
            <v>40</v>
          </cell>
          <cell r="Y101">
            <v>4</v>
          </cell>
          <cell r="AD101">
            <v>15.778487752928648</v>
          </cell>
        </row>
        <row r="102">
          <cell r="V102">
            <v>40</v>
          </cell>
          <cell r="Y102">
            <v>5</v>
          </cell>
          <cell r="AD102">
            <v>16.236954206602768</v>
          </cell>
        </row>
        <row r="103">
          <cell r="V103">
            <v>40</v>
          </cell>
          <cell r="Y103">
            <v>6</v>
          </cell>
          <cell r="AD103">
            <v>16.672523961661341</v>
          </cell>
        </row>
        <row r="104">
          <cell r="V104">
            <v>40</v>
          </cell>
          <cell r="Y104">
            <v>7</v>
          </cell>
          <cell r="AD104">
            <v>17.133652822151227</v>
          </cell>
        </row>
        <row r="105">
          <cell r="V105">
            <v>40</v>
          </cell>
          <cell r="Y105">
            <v>8</v>
          </cell>
          <cell r="AD105">
            <v>17.562832800851972</v>
          </cell>
        </row>
        <row r="106">
          <cell r="V106">
            <v>40</v>
          </cell>
          <cell r="Y106">
            <v>9</v>
          </cell>
          <cell r="AD106">
            <v>17.998402555910545</v>
          </cell>
        </row>
        <row r="107">
          <cell r="V107">
            <v>40</v>
          </cell>
          <cell r="Y107">
            <v>10</v>
          </cell>
          <cell r="AD107">
            <v>18.446751863684771</v>
          </cell>
        </row>
        <row r="108">
          <cell r="V108">
            <v>40</v>
          </cell>
          <cell r="Y108">
            <v>11</v>
          </cell>
          <cell r="AD108">
            <v>18.882321618743344</v>
          </cell>
        </row>
        <row r="109">
          <cell r="V109">
            <v>45</v>
          </cell>
          <cell r="Y109">
            <v>0</v>
          </cell>
          <cell r="AD109">
            <v>13.568690095846645</v>
          </cell>
        </row>
        <row r="110">
          <cell r="V110">
            <v>45</v>
          </cell>
          <cell r="Y110">
            <v>0</v>
          </cell>
          <cell r="AD110">
            <v>13.568690095846645</v>
          </cell>
        </row>
        <row r="111">
          <cell r="V111">
            <v>45</v>
          </cell>
          <cell r="Y111">
            <v>2</v>
          </cell>
          <cell r="AD111">
            <v>15.387646432374869</v>
          </cell>
        </row>
        <row r="112">
          <cell r="V112">
            <v>45</v>
          </cell>
          <cell r="Y112">
            <v>3</v>
          </cell>
          <cell r="AD112">
            <v>16.236954206602768</v>
          </cell>
        </row>
        <row r="113">
          <cell r="V113">
            <v>45</v>
          </cell>
          <cell r="Y113">
            <v>4</v>
          </cell>
          <cell r="AD113">
            <v>17.133652822151227</v>
          </cell>
        </row>
        <row r="114">
          <cell r="V114">
            <v>45</v>
          </cell>
          <cell r="Y114">
            <v>5</v>
          </cell>
          <cell r="AD114">
            <v>17.562832800851972</v>
          </cell>
        </row>
        <row r="115">
          <cell r="V115">
            <v>45</v>
          </cell>
          <cell r="Y115">
            <v>6</v>
          </cell>
          <cell r="AD115">
            <v>17.998402555910545</v>
          </cell>
        </row>
        <row r="116">
          <cell r="V116">
            <v>45</v>
          </cell>
          <cell r="Y116">
            <v>7</v>
          </cell>
          <cell r="AD116">
            <v>18.446751863684771</v>
          </cell>
        </row>
        <row r="117">
          <cell r="V117">
            <v>45</v>
          </cell>
          <cell r="Y117">
            <v>8</v>
          </cell>
          <cell r="AD117">
            <v>18.882321618743344</v>
          </cell>
        </row>
        <row r="118">
          <cell r="V118">
            <v>45</v>
          </cell>
          <cell r="Y118">
            <v>9</v>
          </cell>
          <cell r="AD118">
            <v>19.359957401490949</v>
          </cell>
        </row>
        <row r="119">
          <cell r="V119">
            <v>45</v>
          </cell>
          <cell r="Y119">
            <v>10</v>
          </cell>
          <cell r="AD119">
            <v>19.833865814696484</v>
          </cell>
        </row>
        <row r="120">
          <cell r="V120">
            <v>45</v>
          </cell>
          <cell r="Y120">
            <v>11</v>
          </cell>
          <cell r="AD120">
            <v>20.326943556975507</v>
          </cell>
        </row>
        <row r="121">
          <cell r="V121">
            <v>45</v>
          </cell>
          <cell r="Y121">
            <v>12</v>
          </cell>
          <cell r="AD121">
            <v>20.749733759318424</v>
          </cell>
        </row>
        <row r="122">
          <cell r="V122">
            <v>50</v>
          </cell>
          <cell r="Y122">
            <v>0</v>
          </cell>
          <cell r="AD122">
            <v>15.778487752928648</v>
          </cell>
        </row>
        <row r="123">
          <cell r="V123">
            <v>50</v>
          </cell>
          <cell r="Y123">
            <v>1</v>
          </cell>
          <cell r="AD123">
            <v>16.672523961661341</v>
          </cell>
        </row>
        <row r="124">
          <cell r="V124">
            <v>50</v>
          </cell>
          <cell r="Y124">
            <v>2</v>
          </cell>
          <cell r="AD124">
            <v>17.562832800851972</v>
          </cell>
        </row>
        <row r="125">
          <cell r="V125">
            <v>50</v>
          </cell>
          <cell r="Y125">
            <v>3</v>
          </cell>
          <cell r="AD125">
            <v>18.446751863684771</v>
          </cell>
        </row>
        <row r="126">
          <cell r="V126">
            <v>50</v>
          </cell>
          <cell r="Y126">
            <v>4</v>
          </cell>
          <cell r="AD126">
            <v>19.359957401490949</v>
          </cell>
        </row>
        <row r="127">
          <cell r="V127">
            <v>50</v>
          </cell>
          <cell r="Y127">
            <v>5</v>
          </cell>
          <cell r="AD127">
            <v>20.326943556975507</v>
          </cell>
        </row>
        <row r="128">
          <cell r="V128">
            <v>50</v>
          </cell>
          <cell r="Y128">
            <v>6</v>
          </cell>
          <cell r="AD128">
            <v>20.749733759318424</v>
          </cell>
        </row>
        <row r="129">
          <cell r="V129">
            <v>50</v>
          </cell>
          <cell r="Y129">
            <v>7</v>
          </cell>
          <cell r="AD129">
            <v>21.240149094781682</v>
          </cell>
        </row>
        <row r="130">
          <cell r="V130">
            <v>50</v>
          </cell>
          <cell r="Y130">
            <v>8</v>
          </cell>
          <cell r="AD130">
            <v>21.714057507987221</v>
          </cell>
        </row>
        <row r="131">
          <cell r="V131">
            <v>50</v>
          </cell>
          <cell r="Y131">
            <v>9</v>
          </cell>
          <cell r="AD131">
            <v>22.162406815761447</v>
          </cell>
        </row>
        <row r="132">
          <cell r="V132">
            <v>50</v>
          </cell>
          <cell r="Y132">
            <v>10</v>
          </cell>
          <cell r="AD132">
            <v>22.633652822151223</v>
          </cell>
        </row>
        <row r="133">
          <cell r="V133">
            <v>50</v>
          </cell>
          <cell r="Y133">
            <v>11</v>
          </cell>
          <cell r="AD133">
            <v>23.094781682641109</v>
          </cell>
        </row>
        <row r="134">
          <cell r="V134">
            <v>50</v>
          </cell>
          <cell r="Y134">
            <v>12</v>
          </cell>
          <cell r="AD134">
            <v>23.581469648562301</v>
          </cell>
        </row>
        <row r="135">
          <cell r="V135">
            <v>55</v>
          </cell>
          <cell r="Y135">
            <v>0</v>
          </cell>
          <cell r="AD135">
            <v>17.998402555910545</v>
          </cell>
        </row>
        <row r="136">
          <cell r="V136">
            <v>55</v>
          </cell>
          <cell r="Y136">
            <v>1</v>
          </cell>
          <cell r="AD136">
            <v>18.882321618743344</v>
          </cell>
        </row>
        <row r="137">
          <cell r="V137">
            <v>55</v>
          </cell>
          <cell r="Y137">
            <v>2</v>
          </cell>
          <cell r="AD137">
            <v>19.833865814696484</v>
          </cell>
        </row>
        <row r="138">
          <cell r="V138">
            <v>55</v>
          </cell>
          <cell r="Y138">
            <v>3</v>
          </cell>
          <cell r="AD138">
            <v>20.749733759318424</v>
          </cell>
        </row>
        <row r="139">
          <cell r="V139">
            <v>55</v>
          </cell>
          <cell r="Y139">
            <v>4</v>
          </cell>
          <cell r="AD139">
            <v>21.714057507987221</v>
          </cell>
        </row>
        <row r="140">
          <cell r="V140">
            <v>55</v>
          </cell>
          <cell r="Y140">
            <v>5</v>
          </cell>
          <cell r="AD140">
            <v>22.633652822151223</v>
          </cell>
        </row>
        <row r="141">
          <cell r="V141">
            <v>55</v>
          </cell>
          <cell r="Y141">
            <v>6</v>
          </cell>
          <cell r="AD141">
            <v>23.581469648562301</v>
          </cell>
        </row>
        <row r="142">
          <cell r="V142">
            <v>55</v>
          </cell>
          <cell r="Y142">
            <v>7</v>
          </cell>
          <cell r="AD142">
            <v>24.029818956336527</v>
          </cell>
        </row>
        <row r="143">
          <cell r="V143">
            <v>55</v>
          </cell>
          <cell r="Y143">
            <v>8</v>
          </cell>
          <cell r="AD143">
            <v>24.55857294994675</v>
          </cell>
        </row>
        <row r="144">
          <cell r="V144">
            <v>55</v>
          </cell>
          <cell r="Y144">
            <v>9</v>
          </cell>
          <cell r="AD144">
            <v>25.083599574014908</v>
          </cell>
        </row>
        <row r="145">
          <cell r="V145">
            <v>55</v>
          </cell>
          <cell r="Y145">
            <v>10</v>
          </cell>
          <cell r="AD145">
            <v>25.605963791267307</v>
          </cell>
        </row>
        <row r="146">
          <cell r="V146">
            <v>55</v>
          </cell>
          <cell r="Y146">
            <v>11</v>
          </cell>
          <cell r="AD146">
            <v>26.099041533546327</v>
          </cell>
        </row>
        <row r="147">
          <cell r="V147">
            <v>55</v>
          </cell>
          <cell r="Y147">
            <v>12</v>
          </cell>
          <cell r="AD147">
            <v>26.563897763578275</v>
          </cell>
        </row>
        <row r="148">
          <cell r="V148">
            <v>60</v>
          </cell>
          <cell r="Y148">
            <v>0</v>
          </cell>
          <cell r="AD148">
            <v>20.749733759318424</v>
          </cell>
        </row>
        <row r="149">
          <cell r="V149">
            <v>60</v>
          </cell>
          <cell r="Y149">
            <v>1</v>
          </cell>
          <cell r="AD149">
            <v>21.714057507987221</v>
          </cell>
        </row>
        <row r="150">
          <cell r="V150">
            <v>60</v>
          </cell>
          <cell r="Y150">
            <v>2</v>
          </cell>
          <cell r="AD150">
            <v>22.633652822151223</v>
          </cell>
        </row>
        <row r="151">
          <cell r="V151">
            <v>60</v>
          </cell>
          <cell r="Y151">
            <v>3</v>
          </cell>
          <cell r="AD151">
            <v>23.581469648562301</v>
          </cell>
        </row>
        <row r="152">
          <cell r="V152">
            <v>60</v>
          </cell>
          <cell r="Y152">
            <v>4</v>
          </cell>
          <cell r="AD152">
            <v>24.55857294994675</v>
          </cell>
        </row>
        <row r="153">
          <cell r="V153">
            <v>60</v>
          </cell>
          <cell r="Y153">
            <v>5</v>
          </cell>
          <cell r="AD153">
            <v>25.605963791267307</v>
          </cell>
        </row>
        <row r="154">
          <cell r="V154">
            <v>60</v>
          </cell>
          <cell r="Y154">
            <v>6</v>
          </cell>
          <cell r="AD154">
            <v>26.563897763578275</v>
          </cell>
        </row>
        <row r="155">
          <cell r="V155">
            <v>60</v>
          </cell>
          <cell r="Y155">
            <v>7</v>
          </cell>
          <cell r="AD155">
            <v>27.556443024494147</v>
          </cell>
        </row>
        <row r="156">
          <cell r="V156">
            <v>60</v>
          </cell>
          <cell r="Y156">
            <v>8</v>
          </cell>
          <cell r="AD156">
            <v>28.546325878594249</v>
          </cell>
        </row>
        <row r="157">
          <cell r="V157">
            <v>60</v>
          </cell>
          <cell r="Y157">
            <v>9</v>
          </cell>
          <cell r="AD157">
            <v>28.949946751863685</v>
          </cell>
        </row>
        <row r="158">
          <cell r="V158">
            <v>60</v>
          </cell>
          <cell r="Y158">
            <v>10</v>
          </cell>
          <cell r="AD158">
            <v>29.398296059637918</v>
          </cell>
        </row>
        <row r="159">
          <cell r="V159">
            <v>60</v>
          </cell>
          <cell r="Y159">
            <v>11</v>
          </cell>
          <cell r="AD159">
            <v>29.84664536741214</v>
          </cell>
        </row>
        <row r="160">
          <cell r="V160">
            <v>60</v>
          </cell>
          <cell r="Y160">
            <v>12</v>
          </cell>
          <cell r="AD160">
            <v>30.273162939297123</v>
          </cell>
        </row>
        <row r="161">
          <cell r="V161">
            <v>65</v>
          </cell>
          <cell r="Y161">
            <v>0</v>
          </cell>
          <cell r="AD161">
            <v>23.581469648562301</v>
          </cell>
        </row>
        <row r="162">
          <cell r="V162">
            <v>65</v>
          </cell>
          <cell r="Y162">
            <v>1</v>
          </cell>
          <cell r="AD162">
            <v>25.083599574014908</v>
          </cell>
        </row>
        <row r="163">
          <cell r="V163">
            <v>65</v>
          </cell>
          <cell r="Y163">
            <v>2</v>
          </cell>
          <cell r="AD163">
            <v>26.563897763578275</v>
          </cell>
        </row>
        <row r="164">
          <cell r="V164">
            <v>65</v>
          </cell>
          <cell r="Y164">
            <v>3</v>
          </cell>
          <cell r="AD164">
            <v>27.556443024494147</v>
          </cell>
        </row>
        <row r="165">
          <cell r="V165">
            <v>65</v>
          </cell>
          <cell r="Y165">
            <v>4</v>
          </cell>
          <cell r="AD165">
            <v>28.546325878594249</v>
          </cell>
        </row>
        <row r="166">
          <cell r="V166">
            <v>65</v>
          </cell>
          <cell r="Y166">
            <v>5</v>
          </cell>
          <cell r="AD166">
            <v>29.398296059637918</v>
          </cell>
        </row>
        <row r="167">
          <cell r="V167">
            <v>65</v>
          </cell>
          <cell r="Y167">
            <v>6</v>
          </cell>
          <cell r="AD167">
            <v>30.273162939297123</v>
          </cell>
        </row>
        <row r="168">
          <cell r="V168">
            <v>65</v>
          </cell>
          <cell r="Y168">
            <v>7</v>
          </cell>
          <cell r="AD168">
            <v>31.189030883919067</v>
          </cell>
        </row>
        <row r="169">
          <cell r="V169">
            <v>65</v>
          </cell>
          <cell r="Y169">
            <v>8</v>
          </cell>
          <cell r="AD169">
            <v>32.07933972310969</v>
          </cell>
        </row>
        <row r="170">
          <cell r="V170">
            <v>65</v>
          </cell>
          <cell r="Y170">
            <v>9</v>
          </cell>
          <cell r="AD170">
            <v>32.960596379126734</v>
          </cell>
        </row>
        <row r="171">
          <cell r="V171">
            <v>65</v>
          </cell>
          <cell r="Y171">
            <v>10</v>
          </cell>
          <cell r="AD171">
            <v>33.870074547390843</v>
          </cell>
        </row>
        <row r="172">
          <cell r="V172">
            <v>65</v>
          </cell>
          <cell r="Y172">
            <v>11</v>
          </cell>
          <cell r="AD172">
            <v>34.292864749733766</v>
          </cell>
        </row>
        <row r="173">
          <cell r="V173">
            <v>65</v>
          </cell>
          <cell r="Y173">
            <v>12</v>
          </cell>
          <cell r="AD173">
            <v>34.760383386581466</v>
          </cell>
        </row>
        <row r="174">
          <cell r="V174">
            <v>65</v>
          </cell>
          <cell r="Y174">
            <v>13</v>
          </cell>
          <cell r="AD174">
            <v>35.19595314164004</v>
          </cell>
        </row>
        <row r="175">
          <cell r="V175">
            <v>65</v>
          </cell>
          <cell r="Y175">
            <v>14</v>
          </cell>
          <cell r="AD175">
            <v>35.631522896698613</v>
          </cell>
        </row>
        <row r="176">
          <cell r="V176">
            <v>70</v>
          </cell>
          <cell r="Y176">
            <v>0</v>
          </cell>
          <cell r="AD176">
            <v>28.546325878594249</v>
          </cell>
        </row>
        <row r="177">
          <cell r="V177">
            <v>70</v>
          </cell>
          <cell r="Y177">
            <v>1</v>
          </cell>
          <cell r="AD177">
            <v>29.84664536741214</v>
          </cell>
        </row>
        <row r="178">
          <cell r="V178">
            <v>70</v>
          </cell>
          <cell r="Y178">
            <v>2</v>
          </cell>
          <cell r="AD178">
            <v>31.189030883919067</v>
          </cell>
        </row>
        <row r="179">
          <cell r="V179">
            <v>70</v>
          </cell>
          <cell r="Y179">
            <v>3</v>
          </cell>
          <cell r="AD179">
            <v>32.514909478168271</v>
          </cell>
        </row>
        <row r="180">
          <cell r="V180">
            <v>70</v>
          </cell>
          <cell r="Y180">
            <v>4</v>
          </cell>
          <cell r="AD180">
            <v>33.870074547390843</v>
          </cell>
        </row>
        <row r="181">
          <cell r="V181">
            <v>70</v>
          </cell>
          <cell r="Y181">
            <v>5</v>
          </cell>
          <cell r="AD181">
            <v>35.19595314164004</v>
          </cell>
        </row>
        <row r="182">
          <cell r="V182">
            <v>70</v>
          </cell>
          <cell r="Y182">
            <v>6</v>
          </cell>
          <cell r="AD182">
            <v>36.538338658146962</v>
          </cell>
        </row>
        <row r="183">
          <cell r="V183">
            <v>70</v>
          </cell>
          <cell r="Y183">
            <v>7</v>
          </cell>
          <cell r="AD183">
            <v>37.435037273695421</v>
          </cell>
        </row>
        <row r="184">
          <cell r="V184">
            <v>70</v>
          </cell>
          <cell r="Y184">
            <v>8</v>
          </cell>
          <cell r="AD184">
            <v>38.562832800851972</v>
          </cell>
        </row>
        <row r="185">
          <cell r="V185">
            <v>70</v>
          </cell>
          <cell r="Y185">
            <v>9</v>
          </cell>
          <cell r="AD185">
            <v>39.661341853035147</v>
          </cell>
        </row>
        <row r="186">
          <cell r="V186">
            <v>70</v>
          </cell>
          <cell r="Y186">
            <v>10</v>
          </cell>
          <cell r="AD186">
            <v>40.779020234291799</v>
          </cell>
        </row>
        <row r="187">
          <cell r="V187">
            <v>70</v>
          </cell>
          <cell r="Y187">
            <v>11</v>
          </cell>
          <cell r="AD187">
            <v>41.358892438764641</v>
          </cell>
        </row>
        <row r="188">
          <cell r="V188">
            <v>70</v>
          </cell>
          <cell r="Y188">
            <v>12</v>
          </cell>
          <cell r="AD188">
            <v>41.913205537806178</v>
          </cell>
        </row>
        <row r="189">
          <cell r="V189">
            <v>70</v>
          </cell>
          <cell r="Y189">
            <v>13</v>
          </cell>
          <cell r="AD189">
            <v>42.467518636847721</v>
          </cell>
        </row>
        <row r="190">
          <cell r="V190">
            <v>70</v>
          </cell>
          <cell r="Y190">
            <v>14</v>
          </cell>
          <cell r="AD190">
            <v>43.030883919062831</v>
          </cell>
        </row>
        <row r="191">
          <cell r="V191">
            <v>75</v>
          </cell>
          <cell r="Y191">
            <v>0</v>
          </cell>
          <cell r="AD191">
            <v>33.870074547390843</v>
          </cell>
        </row>
        <row r="192">
          <cell r="V192">
            <v>75</v>
          </cell>
          <cell r="Y192">
            <v>1</v>
          </cell>
          <cell r="AD192">
            <v>35.19595314164004</v>
          </cell>
        </row>
        <row r="193">
          <cell r="V193">
            <v>75</v>
          </cell>
          <cell r="Y193">
            <v>2</v>
          </cell>
          <cell r="AD193">
            <v>36.538338658146962</v>
          </cell>
        </row>
        <row r="194">
          <cell r="V194">
            <v>75</v>
          </cell>
          <cell r="Y194">
            <v>3</v>
          </cell>
          <cell r="AD194">
            <v>37.995740149094779</v>
          </cell>
        </row>
        <row r="195">
          <cell r="V195">
            <v>75</v>
          </cell>
          <cell r="Y195">
            <v>4</v>
          </cell>
          <cell r="AD195">
            <v>39.661341853035147</v>
          </cell>
        </row>
        <row r="196">
          <cell r="V196">
            <v>75</v>
          </cell>
          <cell r="Y196">
            <v>5</v>
          </cell>
          <cell r="AD196">
            <v>41.358892438764641</v>
          </cell>
        </row>
        <row r="197">
          <cell r="V197">
            <v>75</v>
          </cell>
          <cell r="Y197">
            <v>6</v>
          </cell>
          <cell r="AD197">
            <v>43.030883919062831</v>
          </cell>
        </row>
        <row r="198">
          <cell r="V198">
            <v>75</v>
          </cell>
          <cell r="Y198">
            <v>7</v>
          </cell>
          <cell r="AD198">
            <v>44.139510117145903</v>
          </cell>
        </row>
        <row r="199">
          <cell r="V199">
            <v>75</v>
          </cell>
          <cell r="Y199">
            <v>8</v>
          </cell>
          <cell r="AD199">
            <v>45.321086261980831</v>
          </cell>
        </row>
        <row r="200">
          <cell r="V200">
            <v>75</v>
          </cell>
          <cell r="Y200">
            <v>9</v>
          </cell>
          <cell r="AD200">
            <v>46.563897763578282</v>
          </cell>
        </row>
        <row r="201">
          <cell r="V201">
            <v>75</v>
          </cell>
          <cell r="Y201">
            <v>10</v>
          </cell>
          <cell r="AD201">
            <v>47.819488817891376</v>
          </cell>
        </row>
        <row r="202">
          <cell r="V202">
            <v>75</v>
          </cell>
          <cell r="Y202">
            <v>11</v>
          </cell>
          <cell r="AD202">
            <v>48.447816826411078</v>
          </cell>
        </row>
        <row r="203">
          <cell r="V203">
            <v>75</v>
          </cell>
          <cell r="Y203">
            <v>12</v>
          </cell>
          <cell r="AD203">
            <v>49.078807241746539</v>
          </cell>
        </row>
        <row r="204">
          <cell r="V204">
            <v>75</v>
          </cell>
          <cell r="Y204">
            <v>13</v>
          </cell>
          <cell r="AD204">
            <v>49.805644302449416</v>
          </cell>
        </row>
        <row r="205">
          <cell r="V205">
            <v>75</v>
          </cell>
          <cell r="Y205">
            <v>14</v>
          </cell>
          <cell r="AD205">
            <v>50.536208732694362</v>
          </cell>
        </row>
        <row r="206">
          <cell r="V206">
            <v>75</v>
          </cell>
          <cell r="Y206">
            <v>15</v>
          </cell>
          <cell r="AD206">
            <v>51.263045793397232</v>
          </cell>
        </row>
        <row r="207">
          <cell r="V207">
            <v>75</v>
          </cell>
          <cell r="Y207">
            <v>16</v>
          </cell>
          <cell r="AD207">
            <v>52.08306709265176</v>
          </cell>
        </row>
        <row r="208">
          <cell r="V208">
            <v>80</v>
          </cell>
          <cell r="Y208">
            <v>0</v>
          </cell>
          <cell r="AD208">
            <v>39.661341853035147</v>
          </cell>
        </row>
        <row r="209">
          <cell r="V209">
            <v>80</v>
          </cell>
          <cell r="Y209">
            <v>1</v>
          </cell>
          <cell r="AD209">
            <v>41.358892438764641</v>
          </cell>
        </row>
        <row r="210">
          <cell r="V210">
            <v>80</v>
          </cell>
          <cell r="Y210">
            <v>2</v>
          </cell>
          <cell r="AD210">
            <v>43.030883919062831</v>
          </cell>
        </row>
        <row r="211">
          <cell r="V211">
            <v>80</v>
          </cell>
          <cell r="Y211">
            <v>3</v>
          </cell>
          <cell r="AD211">
            <v>44.683706070287542</v>
          </cell>
        </row>
        <row r="212">
          <cell r="V212">
            <v>80</v>
          </cell>
          <cell r="Y212">
            <v>4</v>
          </cell>
          <cell r="AD212">
            <v>46.563897763578282</v>
          </cell>
        </row>
        <row r="213">
          <cell r="V213">
            <v>80</v>
          </cell>
          <cell r="Y213">
            <v>5</v>
          </cell>
          <cell r="AD213">
            <v>48.447816826411078</v>
          </cell>
        </row>
        <row r="214">
          <cell r="V214">
            <v>80</v>
          </cell>
          <cell r="Y214">
            <v>6</v>
          </cell>
          <cell r="AD214">
            <v>50.536208732694362</v>
          </cell>
        </row>
        <row r="215">
          <cell r="V215">
            <v>80</v>
          </cell>
          <cell r="Y215">
            <v>7</v>
          </cell>
          <cell r="AD215">
            <v>52.08306709265176</v>
          </cell>
        </row>
        <row r="216">
          <cell r="V216">
            <v>80</v>
          </cell>
          <cell r="Y216">
            <v>8</v>
          </cell>
          <cell r="AD216">
            <v>53.697550585729509</v>
          </cell>
        </row>
        <row r="217">
          <cell r="V217">
            <v>80</v>
          </cell>
          <cell r="Y217">
            <v>9</v>
          </cell>
          <cell r="AD217">
            <v>55.331203407880722</v>
          </cell>
        </row>
        <row r="218">
          <cell r="V218">
            <v>80</v>
          </cell>
          <cell r="Y218">
            <v>10</v>
          </cell>
          <cell r="AD218">
            <v>56.977635782747605</v>
          </cell>
        </row>
        <row r="219">
          <cell r="V219">
            <v>80</v>
          </cell>
          <cell r="Y219">
            <v>11</v>
          </cell>
          <cell r="AD219">
            <v>57.797657082002132</v>
          </cell>
        </row>
        <row r="220">
          <cell r="V220">
            <v>80</v>
          </cell>
          <cell r="Y220">
            <v>12</v>
          </cell>
          <cell r="AD220">
            <v>58.624068157614488</v>
          </cell>
        </row>
        <row r="221">
          <cell r="V221">
            <v>80</v>
          </cell>
          <cell r="Y221">
            <v>13</v>
          </cell>
          <cell r="AD221">
            <v>59.450479233226837</v>
          </cell>
        </row>
        <row r="222">
          <cell r="V222">
            <v>80</v>
          </cell>
          <cell r="Y222">
            <v>14</v>
          </cell>
          <cell r="AD222">
            <v>60.270500532481364</v>
          </cell>
        </row>
        <row r="223">
          <cell r="V223">
            <v>80</v>
          </cell>
          <cell r="Y223">
            <v>15</v>
          </cell>
          <cell r="AD223">
            <v>61.103301384451555</v>
          </cell>
        </row>
        <row r="224">
          <cell r="V224">
            <v>80</v>
          </cell>
          <cell r="Y224">
            <v>16</v>
          </cell>
          <cell r="AD224">
            <v>61.91693290734824</v>
          </cell>
        </row>
      </sheetData>
      <sheetData sheetId="7">
        <row r="16">
          <cell r="V16">
            <v>9</v>
          </cell>
          <cell r="Y16">
            <v>0</v>
          </cell>
          <cell r="AD16">
            <v>9.972222222222225</v>
          </cell>
        </row>
        <row r="17">
          <cell r="V17">
            <v>9</v>
          </cell>
          <cell r="Y17">
            <v>1</v>
          </cell>
          <cell r="AD17">
            <v>10.409188034188036</v>
          </cell>
        </row>
        <row r="18">
          <cell r="V18">
            <v>10</v>
          </cell>
          <cell r="Y18">
            <v>0</v>
          </cell>
          <cell r="AD18">
            <v>10.816773504273504</v>
          </cell>
        </row>
        <row r="19">
          <cell r="V19">
            <v>10</v>
          </cell>
          <cell r="Y19">
            <v>1</v>
          </cell>
          <cell r="AD19">
            <v>11.211538461538462</v>
          </cell>
        </row>
        <row r="20">
          <cell r="V20">
            <v>10</v>
          </cell>
          <cell r="Y20">
            <v>2</v>
          </cell>
          <cell r="AD20">
            <v>11.42681623931624</v>
          </cell>
        </row>
        <row r="21">
          <cell r="V21">
            <v>10</v>
          </cell>
          <cell r="Y21">
            <v>3</v>
          </cell>
          <cell r="AD21">
            <v>11.731837606837608</v>
          </cell>
        </row>
        <row r="22">
          <cell r="V22">
            <v>10</v>
          </cell>
          <cell r="Y22">
            <v>4</v>
          </cell>
          <cell r="AD22">
            <v>12.030448717948717</v>
          </cell>
        </row>
        <row r="23">
          <cell r="V23">
            <v>10</v>
          </cell>
          <cell r="Y23">
            <v>5</v>
          </cell>
          <cell r="AD23">
            <v>12.341880341880342</v>
          </cell>
        </row>
        <row r="24">
          <cell r="V24">
            <v>10</v>
          </cell>
          <cell r="Y24">
            <v>6</v>
          </cell>
          <cell r="AD24">
            <v>12.685363247863251</v>
          </cell>
        </row>
        <row r="25">
          <cell r="V25">
            <v>10</v>
          </cell>
          <cell r="Y25">
            <v>7</v>
          </cell>
          <cell r="AD25">
            <v>13.073717948717949</v>
          </cell>
        </row>
        <row r="26">
          <cell r="V26">
            <v>10</v>
          </cell>
          <cell r="Y26">
            <v>8</v>
          </cell>
          <cell r="AD26">
            <v>13.47863247863248</v>
          </cell>
        </row>
        <row r="27">
          <cell r="V27">
            <v>14</v>
          </cell>
          <cell r="Y27">
            <v>0</v>
          </cell>
          <cell r="AD27">
            <v>10.219551282051283</v>
          </cell>
        </row>
        <row r="28">
          <cell r="V28">
            <v>14</v>
          </cell>
          <cell r="Y28">
            <v>1</v>
          </cell>
          <cell r="AD28">
            <v>10.409188034188036</v>
          </cell>
        </row>
        <row r="29">
          <cell r="V29">
            <v>14</v>
          </cell>
          <cell r="Y29">
            <v>2</v>
          </cell>
          <cell r="AD29">
            <v>10.816773504273504</v>
          </cell>
        </row>
        <row r="30">
          <cell r="V30">
            <v>15</v>
          </cell>
          <cell r="Y30">
            <v>0</v>
          </cell>
          <cell r="AD30">
            <v>11.211538461538462</v>
          </cell>
        </row>
        <row r="31">
          <cell r="V31">
            <v>15</v>
          </cell>
          <cell r="Y31">
            <v>1</v>
          </cell>
          <cell r="AD31">
            <v>11.42681623931624</v>
          </cell>
        </row>
        <row r="32">
          <cell r="V32">
            <v>15</v>
          </cell>
          <cell r="Y32">
            <v>2</v>
          </cell>
          <cell r="AD32">
            <v>11.731837606837608</v>
          </cell>
        </row>
        <row r="33">
          <cell r="V33">
            <v>15</v>
          </cell>
          <cell r="Y33">
            <v>3</v>
          </cell>
          <cell r="AD33">
            <v>12.030448717948717</v>
          </cell>
        </row>
        <row r="34">
          <cell r="V34">
            <v>15</v>
          </cell>
          <cell r="Y34">
            <v>4</v>
          </cell>
          <cell r="AD34">
            <v>12.341880341880342</v>
          </cell>
        </row>
        <row r="35">
          <cell r="V35">
            <v>15</v>
          </cell>
          <cell r="Y35">
            <v>5</v>
          </cell>
          <cell r="AD35">
            <v>12.685363247863251</v>
          </cell>
        </row>
        <row r="36">
          <cell r="V36">
            <v>15</v>
          </cell>
          <cell r="Y36">
            <v>6</v>
          </cell>
          <cell r="AD36">
            <v>13.073717948717949</v>
          </cell>
        </row>
        <row r="37">
          <cell r="V37">
            <v>15</v>
          </cell>
          <cell r="Y37">
            <v>7</v>
          </cell>
          <cell r="AD37">
            <v>13.47863247863248</v>
          </cell>
        </row>
        <row r="38">
          <cell r="V38">
            <v>15</v>
          </cell>
          <cell r="Y38">
            <v>8</v>
          </cell>
          <cell r="AD38">
            <v>13.931089743589743</v>
          </cell>
        </row>
        <row r="39">
          <cell r="V39">
            <v>15</v>
          </cell>
          <cell r="Y39">
            <v>9</v>
          </cell>
          <cell r="AD39">
            <v>14.393696581196583</v>
          </cell>
        </row>
        <row r="40">
          <cell r="V40">
            <v>19</v>
          </cell>
          <cell r="Y40">
            <v>0</v>
          </cell>
          <cell r="AD40">
            <v>10.409188034188036</v>
          </cell>
        </row>
        <row r="41">
          <cell r="V41">
            <v>19</v>
          </cell>
          <cell r="Y41">
            <v>1</v>
          </cell>
          <cell r="AD41">
            <v>10.816773504273504</v>
          </cell>
        </row>
        <row r="42">
          <cell r="V42">
            <v>19</v>
          </cell>
          <cell r="Y42">
            <v>2</v>
          </cell>
          <cell r="AD42">
            <v>11.211538461538462</v>
          </cell>
        </row>
        <row r="43">
          <cell r="V43">
            <v>20</v>
          </cell>
          <cell r="Y43">
            <v>0</v>
          </cell>
          <cell r="AD43">
            <v>11.42681623931624</v>
          </cell>
        </row>
        <row r="44">
          <cell r="V44">
            <v>20</v>
          </cell>
          <cell r="Y44">
            <v>1</v>
          </cell>
          <cell r="AD44">
            <v>11.731837606837608</v>
          </cell>
        </row>
        <row r="45">
          <cell r="V45">
            <v>20</v>
          </cell>
          <cell r="Y45">
            <v>2</v>
          </cell>
          <cell r="AD45">
            <v>12.030448717948717</v>
          </cell>
        </row>
        <row r="46">
          <cell r="V46">
            <v>20</v>
          </cell>
          <cell r="Y46">
            <v>3</v>
          </cell>
          <cell r="AD46">
            <v>12.341880341880342</v>
          </cell>
        </row>
        <row r="47">
          <cell r="V47">
            <v>20</v>
          </cell>
          <cell r="Y47">
            <v>4</v>
          </cell>
          <cell r="AD47">
            <v>12.685363247863251</v>
          </cell>
        </row>
        <row r="48">
          <cell r="V48">
            <v>20</v>
          </cell>
          <cell r="Y48">
            <v>5</v>
          </cell>
          <cell r="AD48">
            <v>13.073717948717949</v>
          </cell>
        </row>
        <row r="49">
          <cell r="V49">
            <v>20</v>
          </cell>
          <cell r="Y49">
            <v>6</v>
          </cell>
          <cell r="AD49">
            <v>13.47863247863248</v>
          </cell>
        </row>
        <row r="50">
          <cell r="V50">
            <v>20</v>
          </cell>
          <cell r="Y50">
            <v>7</v>
          </cell>
          <cell r="AD50">
            <v>13.931089743589743</v>
          </cell>
        </row>
        <row r="51">
          <cell r="V51">
            <v>20</v>
          </cell>
          <cell r="Y51">
            <v>8</v>
          </cell>
          <cell r="AD51">
            <v>14.393696581196583</v>
          </cell>
        </row>
        <row r="52">
          <cell r="V52">
            <v>20</v>
          </cell>
          <cell r="Y52">
            <v>9</v>
          </cell>
          <cell r="AD52">
            <v>14.814102564102564</v>
          </cell>
        </row>
        <row r="53">
          <cell r="V53">
            <v>20</v>
          </cell>
          <cell r="Y53">
            <v>10</v>
          </cell>
          <cell r="AD53">
            <v>15.295940170940172</v>
          </cell>
        </row>
        <row r="54">
          <cell r="V54">
            <v>24</v>
          </cell>
          <cell r="Y54">
            <v>0</v>
          </cell>
          <cell r="AD54">
            <v>10.816773504273504</v>
          </cell>
        </row>
        <row r="55">
          <cell r="V55">
            <v>24</v>
          </cell>
          <cell r="Y55">
            <v>1</v>
          </cell>
          <cell r="AD55">
            <v>11.211538461538462</v>
          </cell>
        </row>
        <row r="56">
          <cell r="V56">
            <v>24</v>
          </cell>
          <cell r="Y56">
            <v>2</v>
          </cell>
          <cell r="AD56">
            <v>11.42681623931624</v>
          </cell>
        </row>
        <row r="57">
          <cell r="V57">
            <v>25</v>
          </cell>
          <cell r="Y57">
            <v>0</v>
          </cell>
          <cell r="AD57">
            <v>11.731837606837608</v>
          </cell>
        </row>
        <row r="58">
          <cell r="V58">
            <v>25</v>
          </cell>
          <cell r="Y58">
            <v>1</v>
          </cell>
          <cell r="AD58">
            <v>12.341880341880342</v>
          </cell>
        </row>
        <row r="59">
          <cell r="V59">
            <v>25</v>
          </cell>
          <cell r="Y59">
            <v>2</v>
          </cell>
          <cell r="AD59">
            <v>12.685363247863251</v>
          </cell>
        </row>
        <row r="60">
          <cell r="V60">
            <v>25</v>
          </cell>
          <cell r="Y60">
            <v>3</v>
          </cell>
          <cell r="AD60">
            <v>13.073717948717949</v>
          </cell>
        </row>
        <row r="61">
          <cell r="V61">
            <v>25</v>
          </cell>
          <cell r="Y61">
            <v>4</v>
          </cell>
          <cell r="AD61">
            <v>13.47863247863248</v>
          </cell>
        </row>
        <row r="62">
          <cell r="V62">
            <v>25</v>
          </cell>
          <cell r="Y62">
            <v>5</v>
          </cell>
          <cell r="AD62">
            <v>13.931089743589743</v>
          </cell>
        </row>
        <row r="63">
          <cell r="V63">
            <v>25</v>
          </cell>
          <cell r="Y63">
            <v>6</v>
          </cell>
          <cell r="AD63">
            <v>14.393696581196583</v>
          </cell>
        </row>
        <row r="64">
          <cell r="V64">
            <v>25</v>
          </cell>
          <cell r="Y64">
            <v>7</v>
          </cell>
          <cell r="AD64">
            <v>14.814102564102564</v>
          </cell>
        </row>
        <row r="65">
          <cell r="V65">
            <v>25</v>
          </cell>
          <cell r="Y65">
            <v>8</v>
          </cell>
          <cell r="AD65">
            <v>15.295940170940172</v>
          </cell>
        </row>
        <row r="66">
          <cell r="V66">
            <v>25</v>
          </cell>
          <cell r="Y66">
            <v>9</v>
          </cell>
          <cell r="AD66">
            <v>15.680555555555557</v>
          </cell>
        </row>
        <row r="67">
          <cell r="V67">
            <v>25</v>
          </cell>
          <cell r="Y67">
            <v>10</v>
          </cell>
          <cell r="AD67">
            <v>16.140491452991455</v>
          </cell>
        </row>
        <row r="68">
          <cell r="V68">
            <v>29</v>
          </cell>
          <cell r="Y68">
            <v>0</v>
          </cell>
          <cell r="AD68">
            <v>11.42681623931624</v>
          </cell>
        </row>
        <row r="69">
          <cell r="V69">
            <v>29</v>
          </cell>
          <cell r="Y69">
            <v>1</v>
          </cell>
          <cell r="AD69">
            <v>11.731837606837608</v>
          </cell>
        </row>
        <row r="70">
          <cell r="V70">
            <v>30</v>
          </cell>
          <cell r="Y70">
            <v>0</v>
          </cell>
          <cell r="AD70">
            <v>12.030448717948717</v>
          </cell>
        </row>
        <row r="71">
          <cell r="V71">
            <v>30</v>
          </cell>
          <cell r="Y71">
            <v>1</v>
          </cell>
          <cell r="AD71">
            <v>12.685363247863251</v>
          </cell>
        </row>
        <row r="72">
          <cell r="V72">
            <v>30</v>
          </cell>
          <cell r="Y72">
            <v>2</v>
          </cell>
          <cell r="AD72">
            <v>13.47863247863248</v>
          </cell>
        </row>
        <row r="73">
          <cell r="V73">
            <v>30</v>
          </cell>
          <cell r="Y73">
            <v>3</v>
          </cell>
          <cell r="AD73">
            <v>13.931089743589743</v>
          </cell>
        </row>
        <row r="74">
          <cell r="V74">
            <v>30</v>
          </cell>
          <cell r="Y74">
            <v>4</v>
          </cell>
          <cell r="AD74">
            <v>14.393696581196583</v>
          </cell>
        </row>
        <row r="75">
          <cell r="V75">
            <v>30</v>
          </cell>
          <cell r="Y75">
            <v>5</v>
          </cell>
          <cell r="AD75">
            <v>14.814102564102564</v>
          </cell>
        </row>
        <row r="76">
          <cell r="V76">
            <v>30</v>
          </cell>
          <cell r="Y76">
            <v>6</v>
          </cell>
          <cell r="AD76">
            <v>15.295940170940172</v>
          </cell>
        </row>
        <row r="77">
          <cell r="V77">
            <v>30</v>
          </cell>
          <cell r="Y77">
            <v>7</v>
          </cell>
          <cell r="AD77">
            <v>15.680555555555557</v>
          </cell>
        </row>
        <row r="78">
          <cell r="V78">
            <v>30</v>
          </cell>
          <cell r="Y78">
            <v>8</v>
          </cell>
          <cell r="AD78">
            <v>16.140491452991455</v>
          </cell>
        </row>
        <row r="79">
          <cell r="V79">
            <v>30</v>
          </cell>
          <cell r="Y79">
            <v>9</v>
          </cell>
          <cell r="AD79">
            <v>16.567307692307693</v>
          </cell>
        </row>
        <row r="80">
          <cell r="V80">
            <v>30</v>
          </cell>
          <cell r="Y80">
            <v>10</v>
          </cell>
          <cell r="AD80">
            <v>17.013354700854702</v>
          </cell>
        </row>
        <row r="81">
          <cell r="V81">
            <v>34</v>
          </cell>
          <cell r="Y81">
            <v>0</v>
          </cell>
          <cell r="AD81">
            <v>12.030448717948717</v>
          </cell>
        </row>
        <row r="82">
          <cell r="V82">
            <v>34</v>
          </cell>
          <cell r="Y82">
            <v>1</v>
          </cell>
          <cell r="AD82">
            <v>12.341880341880342</v>
          </cell>
        </row>
        <row r="83">
          <cell r="V83">
            <v>35</v>
          </cell>
          <cell r="Y83">
            <v>0</v>
          </cell>
          <cell r="AD83">
            <v>12.685363247863251</v>
          </cell>
        </row>
        <row r="84">
          <cell r="V84">
            <v>35</v>
          </cell>
          <cell r="Y84">
            <v>1</v>
          </cell>
          <cell r="AD84">
            <v>13.47863247863248</v>
          </cell>
        </row>
        <row r="85">
          <cell r="V85">
            <v>35</v>
          </cell>
          <cell r="Y85">
            <v>2</v>
          </cell>
          <cell r="AD85">
            <v>14.393696581196583</v>
          </cell>
        </row>
        <row r="86">
          <cell r="V86">
            <v>35</v>
          </cell>
          <cell r="Y86">
            <v>3</v>
          </cell>
          <cell r="AD86">
            <v>14.814102564102564</v>
          </cell>
        </row>
        <row r="87">
          <cell r="V87">
            <v>35</v>
          </cell>
          <cell r="Y87">
            <v>4</v>
          </cell>
          <cell r="AD87">
            <v>15.295940170940172</v>
          </cell>
        </row>
        <row r="88">
          <cell r="V88">
            <v>35</v>
          </cell>
          <cell r="Y88">
            <v>5</v>
          </cell>
          <cell r="AD88">
            <v>15.680555555555557</v>
          </cell>
        </row>
        <row r="89">
          <cell r="V89">
            <v>35</v>
          </cell>
          <cell r="Y89">
            <v>6</v>
          </cell>
          <cell r="AD89">
            <v>16.140491452991455</v>
          </cell>
        </row>
        <row r="90">
          <cell r="V90">
            <v>35</v>
          </cell>
          <cell r="Y90">
            <v>7</v>
          </cell>
          <cell r="AD90">
            <v>16.567307692307693</v>
          </cell>
        </row>
        <row r="91">
          <cell r="V91">
            <v>35</v>
          </cell>
          <cell r="Y91">
            <v>8</v>
          </cell>
          <cell r="AD91">
            <v>17.013354700854702</v>
          </cell>
        </row>
        <row r="92">
          <cell r="V92">
            <v>35</v>
          </cell>
          <cell r="Y92">
            <v>9</v>
          </cell>
          <cell r="AD92">
            <v>17.450320512820515</v>
          </cell>
        </row>
        <row r="93">
          <cell r="V93">
            <v>35</v>
          </cell>
          <cell r="Y93">
            <v>10</v>
          </cell>
          <cell r="AD93">
            <v>17.889957264957268</v>
          </cell>
        </row>
        <row r="94">
          <cell r="V94">
            <v>39</v>
          </cell>
          <cell r="Y94">
            <v>0</v>
          </cell>
          <cell r="AD94">
            <v>12.685363247863251</v>
          </cell>
        </row>
        <row r="95">
          <cell r="V95">
            <v>39</v>
          </cell>
          <cell r="Y95">
            <v>1</v>
          </cell>
          <cell r="AD95">
            <v>13.073717948717949</v>
          </cell>
        </row>
        <row r="96">
          <cell r="V96">
            <v>40</v>
          </cell>
          <cell r="Y96">
            <v>0</v>
          </cell>
          <cell r="AD96">
            <v>13.47863247863248</v>
          </cell>
        </row>
        <row r="97">
          <cell r="V97">
            <v>40</v>
          </cell>
          <cell r="Y97">
            <v>1</v>
          </cell>
          <cell r="AD97">
            <v>14.393696581196583</v>
          </cell>
        </row>
        <row r="98">
          <cell r="V98">
            <v>40</v>
          </cell>
          <cell r="Y98">
            <v>2</v>
          </cell>
          <cell r="AD98">
            <v>15.295940170940172</v>
          </cell>
        </row>
        <row r="99">
          <cell r="V99">
            <v>40</v>
          </cell>
          <cell r="Y99">
            <v>3</v>
          </cell>
          <cell r="AD99">
            <v>15.680555555555557</v>
          </cell>
        </row>
        <row r="100">
          <cell r="V100">
            <v>40</v>
          </cell>
          <cell r="Y100">
            <v>4</v>
          </cell>
          <cell r="AD100">
            <v>16.140491452991455</v>
          </cell>
        </row>
        <row r="101">
          <cell r="V101">
            <v>40</v>
          </cell>
          <cell r="Y101">
            <v>5</v>
          </cell>
          <cell r="AD101">
            <v>16.567307692307693</v>
          </cell>
        </row>
        <row r="102">
          <cell r="V102">
            <v>40</v>
          </cell>
          <cell r="Y102">
            <v>6</v>
          </cell>
          <cell r="AD102">
            <v>17.013354700854702</v>
          </cell>
        </row>
        <row r="103">
          <cell r="V103">
            <v>40</v>
          </cell>
          <cell r="Y103">
            <v>7</v>
          </cell>
          <cell r="AD103">
            <v>17.450320512820515</v>
          </cell>
        </row>
        <row r="104">
          <cell r="V104">
            <v>40</v>
          </cell>
          <cell r="Y104">
            <v>8</v>
          </cell>
          <cell r="AD104">
            <v>17.889957264957268</v>
          </cell>
        </row>
        <row r="105">
          <cell r="V105">
            <v>40</v>
          </cell>
          <cell r="Y105">
            <v>9</v>
          </cell>
          <cell r="AD105">
            <v>18.329594017094021</v>
          </cell>
        </row>
        <row r="106">
          <cell r="V106">
            <v>40</v>
          </cell>
          <cell r="Y106">
            <v>10</v>
          </cell>
          <cell r="AD106">
            <v>18.772970085470085</v>
          </cell>
        </row>
        <row r="107">
          <cell r="V107">
            <v>40</v>
          </cell>
          <cell r="Y107">
            <v>11</v>
          </cell>
          <cell r="AD107">
            <v>19.229166666666668</v>
          </cell>
        </row>
        <row r="108">
          <cell r="V108">
            <v>40</v>
          </cell>
          <cell r="Y108">
            <v>12</v>
          </cell>
          <cell r="AD108">
            <v>19.707264957264957</v>
          </cell>
        </row>
        <row r="109">
          <cell r="V109">
            <v>44</v>
          </cell>
          <cell r="Y109">
            <v>0</v>
          </cell>
          <cell r="AD109">
            <v>12.685363247863251</v>
          </cell>
        </row>
        <row r="110">
          <cell r="V110">
            <v>44</v>
          </cell>
          <cell r="Y110">
            <v>1</v>
          </cell>
          <cell r="AD110">
            <v>13.47863247863248</v>
          </cell>
        </row>
        <row r="111">
          <cell r="V111">
            <v>44</v>
          </cell>
          <cell r="Y111">
            <v>2</v>
          </cell>
          <cell r="AD111">
            <v>14.393696581196583</v>
          </cell>
        </row>
        <row r="112">
          <cell r="V112">
            <v>45</v>
          </cell>
          <cell r="Y112">
            <v>0</v>
          </cell>
          <cell r="AD112">
            <v>15.295940170940172</v>
          </cell>
        </row>
        <row r="113">
          <cell r="V113">
            <v>45</v>
          </cell>
          <cell r="Y113">
            <v>1</v>
          </cell>
          <cell r="AD113">
            <v>16.140491452991455</v>
          </cell>
        </row>
        <row r="114">
          <cell r="V114">
            <v>45</v>
          </cell>
          <cell r="Y114">
            <v>2</v>
          </cell>
          <cell r="AD114">
            <v>17.013354700854702</v>
          </cell>
        </row>
        <row r="115">
          <cell r="V115">
            <v>45</v>
          </cell>
          <cell r="Y115">
            <v>3</v>
          </cell>
          <cell r="AD115">
            <v>17.450320512820515</v>
          </cell>
        </row>
        <row r="116">
          <cell r="V116">
            <v>45</v>
          </cell>
          <cell r="Y116">
            <v>4</v>
          </cell>
          <cell r="AD116">
            <v>17.889957264957268</v>
          </cell>
        </row>
        <row r="117">
          <cell r="V117">
            <v>45</v>
          </cell>
          <cell r="Y117">
            <v>5</v>
          </cell>
          <cell r="AD117">
            <v>18.329594017094021</v>
          </cell>
        </row>
        <row r="118">
          <cell r="V118">
            <v>45</v>
          </cell>
          <cell r="Y118">
            <v>6</v>
          </cell>
          <cell r="AD118">
            <v>18.772970085470085</v>
          </cell>
        </row>
        <row r="119">
          <cell r="V119">
            <v>45</v>
          </cell>
          <cell r="Y119">
            <v>7</v>
          </cell>
          <cell r="AD119">
            <v>19.229166666666668</v>
          </cell>
        </row>
        <row r="120">
          <cell r="V120">
            <v>45</v>
          </cell>
          <cell r="Y120">
            <v>8</v>
          </cell>
          <cell r="AD120">
            <v>19.707264957264957</v>
          </cell>
        </row>
        <row r="121">
          <cell r="V121">
            <v>45</v>
          </cell>
          <cell r="Y121">
            <v>9</v>
          </cell>
          <cell r="AD121">
            <v>20.195512820512821</v>
          </cell>
        </row>
        <row r="122">
          <cell r="V122">
            <v>45</v>
          </cell>
          <cell r="Y122">
            <v>10</v>
          </cell>
          <cell r="AD122">
            <v>20.62232905982906</v>
          </cell>
        </row>
        <row r="123">
          <cell r="V123">
            <v>45</v>
          </cell>
          <cell r="Y123">
            <v>11</v>
          </cell>
          <cell r="AD123">
            <v>21.106837606837608</v>
          </cell>
        </row>
        <row r="124">
          <cell r="V124">
            <v>45</v>
          </cell>
          <cell r="Y124">
            <v>12</v>
          </cell>
          <cell r="AD124">
            <v>21.582264957264961</v>
          </cell>
        </row>
        <row r="125">
          <cell r="V125">
            <v>49</v>
          </cell>
          <cell r="Y125">
            <v>0</v>
          </cell>
          <cell r="AD125">
            <v>14.393696581196583</v>
          </cell>
        </row>
        <row r="126">
          <cell r="V126">
            <v>49</v>
          </cell>
          <cell r="Y126">
            <v>1</v>
          </cell>
          <cell r="AD126">
            <v>15.295940170940172</v>
          </cell>
        </row>
        <row r="127">
          <cell r="V127">
            <v>49</v>
          </cell>
          <cell r="Y127">
            <v>2</v>
          </cell>
          <cell r="AD127">
            <v>16.140491452991455</v>
          </cell>
        </row>
        <row r="128">
          <cell r="V128">
            <v>49</v>
          </cell>
          <cell r="Y128">
            <v>3</v>
          </cell>
          <cell r="AD128">
            <v>17.013354700854702</v>
          </cell>
        </row>
        <row r="129">
          <cell r="V129">
            <v>50</v>
          </cell>
          <cell r="Y129">
            <v>0</v>
          </cell>
          <cell r="AD129">
            <v>17.450320512820515</v>
          </cell>
        </row>
        <row r="130">
          <cell r="V130">
            <v>50</v>
          </cell>
          <cell r="Y130">
            <v>1</v>
          </cell>
          <cell r="AD130">
            <v>18.329594017094021</v>
          </cell>
        </row>
        <row r="131">
          <cell r="V131">
            <v>50</v>
          </cell>
          <cell r="Y131">
            <v>2</v>
          </cell>
          <cell r="AD131">
            <v>19.229166666666668</v>
          </cell>
        </row>
        <row r="132">
          <cell r="V132">
            <v>50</v>
          </cell>
          <cell r="Y132">
            <v>3</v>
          </cell>
          <cell r="AD132">
            <v>20.195512820512821</v>
          </cell>
        </row>
        <row r="133">
          <cell r="V133">
            <v>50</v>
          </cell>
          <cell r="Y133">
            <v>4</v>
          </cell>
          <cell r="AD133">
            <v>20.62232905982906</v>
          </cell>
        </row>
        <row r="134">
          <cell r="V134">
            <v>50</v>
          </cell>
          <cell r="Y134">
            <v>5</v>
          </cell>
          <cell r="AD134">
            <v>21.106837606837608</v>
          </cell>
        </row>
        <row r="135">
          <cell r="V135">
            <v>50</v>
          </cell>
          <cell r="Y135">
            <v>6</v>
          </cell>
          <cell r="AD135">
            <v>21.582264957264961</v>
          </cell>
        </row>
        <row r="136">
          <cell r="V136">
            <v>50</v>
          </cell>
          <cell r="Y136">
            <v>7</v>
          </cell>
          <cell r="AD136">
            <v>22.028311965811969</v>
          </cell>
        </row>
        <row r="137">
          <cell r="V137">
            <v>50</v>
          </cell>
          <cell r="Y137">
            <v>8</v>
          </cell>
          <cell r="AD137">
            <v>22.484508547008549</v>
          </cell>
        </row>
        <row r="138">
          <cell r="V138">
            <v>50</v>
          </cell>
          <cell r="Y138">
            <v>9</v>
          </cell>
          <cell r="AD138">
            <v>22.953525641025642</v>
          </cell>
        </row>
        <row r="139">
          <cell r="V139">
            <v>50</v>
          </cell>
          <cell r="Y139">
            <v>10</v>
          </cell>
          <cell r="AD139">
            <v>23.427884615384617</v>
          </cell>
        </row>
        <row r="140">
          <cell r="V140">
            <v>50</v>
          </cell>
          <cell r="Y140">
            <v>11</v>
          </cell>
          <cell r="AD140">
            <v>23.864850427350429</v>
          </cell>
        </row>
        <row r="141">
          <cell r="V141">
            <v>54</v>
          </cell>
          <cell r="Y141">
            <v>0</v>
          </cell>
          <cell r="AD141">
            <v>16.567307692307693</v>
          </cell>
        </row>
        <row r="142">
          <cell r="V142">
            <v>54</v>
          </cell>
          <cell r="Y142">
            <v>1</v>
          </cell>
          <cell r="AD142">
            <v>17.450320512820515</v>
          </cell>
        </row>
        <row r="143">
          <cell r="V143">
            <v>54</v>
          </cell>
          <cell r="Y143">
            <v>2</v>
          </cell>
          <cell r="AD143">
            <v>18.329594017094021</v>
          </cell>
        </row>
        <row r="144">
          <cell r="V144">
            <v>54</v>
          </cell>
          <cell r="Y144">
            <v>3</v>
          </cell>
          <cell r="AD144">
            <v>19.229166666666668</v>
          </cell>
        </row>
        <row r="145">
          <cell r="V145">
            <v>55</v>
          </cell>
          <cell r="Y145">
            <v>0</v>
          </cell>
          <cell r="AD145">
            <v>19.707264957264957</v>
          </cell>
        </row>
        <row r="146">
          <cell r="V146">
            <v>55</v>
          </cell>
          <cell r="Y146">
            <v>1</v>
          </cell>
          <cell r="AD146">
            <v>20.62232905982906</v>
          </cell>
        </row>
        <row r="147">
          <cell r="V147">
            <v>55</v>
          </cell>
          <cell r="Y147">
            <v>2</v>
          </cell>
          <cell r="AD147">
            <v>21.582264957264961</v>
          </cell>
        </row>
        <row r="148">
          <cell r="V148">
            <v>55</v>
          </cell>
          <cell r="Y148">
            <v>3</v>
          </cell>
          <cell r="AD148">
            <v>22.484508547008549</v>
          </cell>
        </row>
        <row r="149">
          <cell r="V149">
            <v>55</v>
          </cell>
          <cell r="Y149">
            <v>4</v>
          </cell>
          <cell r="AD149">
            <v>23.427884615384617</v>
          </cell>
        </row>
        <row r="150">
          <cell r="V150">
            <v>55</v>
          </cell>
          <cell r="Y150">
            <v>5</v>
          </cell>
          <cell r="AD150">
            <v>23.864850427350429</v>
          </cell>
        </row>
        <row r="151">
          <cell r="V151">
            <v>55</v>
          </cell>
          <cell r="Y151">
            <v>6</v>
          </cell>
          <cell r="AD151">
            <v>24.314636752136753</v>
          </cell>
        </row>
        <row r="152">
          <cell r="V152">
            <v>55</v>
          </cell>
          <cell r="Y152">
            <v>7</v>
          </cell>
          <cell r="AD152">
            <v>24.815705128205131</v>
          </cell>
        </row>
        <row r="153">
          <cell r="V153">
            <v>55</v>
          </cell>
          <cell r="Y153">
            <v>8</v>
          </cell>
          <cell r="AD153">
            <v>25.332264957264961</v>
          </cell>
        </row>
        <row r="154">
          <cell r="V154">
            <v>55</v>
          </cell>
          <cell r="Y154">
            <v>9</v>
          </cell>
          <cell r="AD154">
            <v>25.842414529914532</v>
          </cell>
        </row>
        <row r="155">
          <cell r="V155">
            <v>55</v>
          </cell>
          <cell r="Y155">
            <v>10</v>
          </cell>
          <cell r="AD155">
            <v>26.298611111111114</v>
          </cell>
        </row>
        <row r="156">
          <cell r="V156">
            <v>55</v>
          </cell>
          <cell r="Y156">
            <v>11</v>
          </cell>
          <cell r="AD156">
            <v>26.806089743589745</v>
          </cell>
        </row>
        <row r="157">
          <cell r="V157">
            <v>59</v>
          </cell>
          <cell r="Y157">
            <v>0</v>
          </cell>
          <cell r="AD157">
            <v>19.229166666666668</v>
          </cell>
        </row>
        <row r="158">
          <cell r="V158">
            <v>59</v>
          </cell>
          <cell r="Y158">
            <v>1</v>
          </cell>
          <cell r="AD158">
            <v>20.195512820512821</v>
          </cell>
        </row>
        <row r="159">
          <cell r="V159">
            <v>59</v>
          </cell>
          <cell r="Y159">
            <v>2</v>
          </cell>
          <cell r="AD159">
            <v>21.106837606837608</v>
          </cell>
        </row>
        <row r="160">
          <cell r="V160">
            <v>59</v>
          </cell>
          <cell r="Y160">
            <v>3</v>
          </cell>
          <cell r="AD160">
            <v>22.028311965811969</v>
          </cell>
        </row>
        <row r="161">
          <cell r="V161">
            <v>60</v>
          </cell>
          <cell r="Y161">
            <v>0</v>
          </cell>
          <cell r="AD161">
            <v>22.484508547008549</v>
          </cell>
        </row>
        <row r="162">
          <cell r="V162">
            <v>60</v>
          </cell>
          <cell r="Y162">
            <v>1</v>
          </cell>
          <cell r="AD162">
            <v>23.427884615384617</v>
          </cell>
        </row>
        <row r="163">
          <cell r="V163">
            <v>60</v>
          </cell>
          <cell r="Y163">
            <v>2</v>
          </cell>
          <cell r="AD163">
            <v>24.314636752136753</v>
          </cell>
        </row>
        <row r="164">
          <cell r="V164">
            <v>60</v>
          </cell>
          <cell r="Y164">
            <v>3</v>
          </cell>
          <cell r="AD164">
            <v>25.332264957264961</v>
          </cell>
        </row>
        <row r="165">
          <cell r="V165">
            <v>60</v>
          </cell>
          <cell r="Y165">
            <v>4</v>
          </cell>
          <cell r="AD165">
            <v>26.298611111111114</v>
          </cell>
        </row>
        <row r="166">
          <cell r="V166">
            <v>60</v>
          </cell>
          <cell r="Y166">
            <v>5</v>
          </cell>
          <cell r="AD166">
            <v>27.294337606837608</v>
          </cell>
        </row>
        <row r="167">
          <cell r="V167">
            <v>60</v>
          </cell>
          <cell r="Y167">
            <v>6</v>
          </cell>
          <cell r="AD167">
            <v>28.247863247863251</v>
          </cell>
        </row>
        <row r="168">
          <cell r="V168">
            <v>60</v>
          </cell>
          <cell r="Y168">
            <v>7</v>
          </cell>
          <cell r="AD168">
            <v>28.670940170940174</v>
          </cell>
        </row>
        <row r="169">
          <cell r="V169">
            <v>60</v>
          </cell>
          <cell r="Y169">
            <v>8</v>
          </cell>
          <cell r="AD169">
            <v>29.105235042735046</v>
          </cell>
        </row>
        <row r="170">
          <cell r="V170">
            <v>60</v>
          </cell>
          <cell r="Y170">
            <v>9</v>
          </cell>
          <cell r="AD170">
            <v>29.551282051282051</v>
          </cell>
        </row>
        <row r="171">
          <cell r="V171">
            <v>60</v>
          </cell>
          <cell r="Y171">
            <v>10</v>
          </cell>
          <cell r="AD171">
            <v>29.978098290598293</v>
          </cell>
        </row>
        <row r="172">
          <cell r="V172">
            <v>64</v>
          </cell>
          <cell r="Y172">
            <v>0</v>
          </cell>
          <cell r="AD172">
            <v>22.484508547008549</v>
          </cell>
        </row>
        <row r="173">
          <cell r="V173">
            <v>64</v>
          </cell>
          <cell r="Y173">
            <v>1</v>
          </cell>
          <cell r="AD173">
            <v>23.427884615384617</v>
          </cell>
        </row>
        <row r="174">
          <cell r="V174">
            <v>64</v>
          </cell>
          <cell r="Y174">
            <v>2</v>
          </cell>
          <cell r="AD174">
            <v>24.314636752136753</v>
          </cell>
        </row>
        <row r="175">
          <cell r="V175">
            <v>64</v>
          </cell>
          <cell r="Y175">
            <v>3</v>
          </cell>
          <cell r="AD175">
            <v>25.332264957264961</v>
          </cell>
        </row>
        <row r="176">
          <cell r="V176">
            <v>65</v>
          </cell>
          <cell r="Y176">
            <v>0</v>
          </cell>
          <cell r="AD176">
            <v>26.298611111111114</v>
          </cell>
        </row>
        <row r="177">
          <cell r="V177">
            <v>65</v>
          </cell>
          <cell r="Y177">
            <v>1</v>
          </cell>
          <cell r="AD177">
            <v>27.294337606837608</v>
          </cell>
        </row>
        <row r="178">
          <cell r="V178">
            <v>65</v>
          </cell>
          <cell r="Y178">
            <v>2</v>
          </cell>
          <cell r="AD178">
            <v>28.247863247863251</v>
          </cell>
        </row>
        <row r="179">
          <cell r="V179">
            <v>65</v>
          </cell>
          <cell r="Y179">
            <v>3</v>
          </cell>
          <cell r="AD179">
            <v>29.105235042735046</v>
          </cell>
        </row>
        <row r="180">
          <cell r="V180">
            <v>65</v>
          </cell>
          <cell r="Y180">
            <v>4</v>
          </cell>
          <cell r="AD180">
            <v>29.978098290598293</v>
          </cell>
        </row>
        <row r="181">
          <cell r="V181">
            <v>65</v>
          </cell>
          <cell r="Y181">
            <v>5</v>
          </cell>
          <cell r="AD181">
            <v>30.873931623931629</v>
          </cell>
        </row>
        <row r="182">
          <cell r="V182">
            <v>65</v>
          </cell>
          <cell r="Y182">
            <v>6</v>
          </cell>
          <cell r="AD182">
            <v>31.750534188034191</v>
          </cell>
        </row>
        <row r="183">
          <cell r="V183">
            <v>65</v>
          </cell>
          <cell r="Y183">
            <v>7</v>
          </cell>
          <cell r="AD183">
            <v>32.639957264957268</v>
          </cell>
        </row>
        <row r="184">
          <cell r="V184">
            <v>65</v>
          </cell>
          <cell r="Y184">
            <v>8</v>
          </cell>
          <cell r="AD184">
            <v>33.529380341880348</v>
          </cell>
        </row>
        <row r="185">
          <cell r="V185">
            <v>65</v>
          </cell>
          <cell r="Y185">
            <v>9</v>
          </cell>
          <cell r="AD185">
            <v>33.956196581196586</v>
          </cell>
        </row>
        <row r="186">
          <cell r="V186">
            <v>65</v>
          </cell>
          <cell r="Y186">
            <v>10</v>
          </cell>
          <cell r="AD186">
            <v>34.399572649572654</v>
          </cell>
        </row>
        <row r="187">
          <cell r="V187">
            <v>65</v>
          </cell>
          <cell r="Y187">
            <v>11</v>
          </cell>
          <cell r="AD187">
            <v>34.854700854700859</v>
          </cell>
        </row>
        <row r="188">
          <cell r="V188">
            <v>65</v>
          </cell>
          <cell r="Y188">
            <v>12</v>
          </cell>
          <cell r="AD188">
            <v>35.291666666666664</v>
          </cell>
        </row>
        <row r="189">
          <cell r="V189">
            <v>69</v>
          </cell>
          <cell r="Y189">
            <v>0</v>
          </cell>
          <cell r="AD189">
            <v>27.294337606837608</v>
          </cell>
        </row>
        <row r="190">
          <cell r="V190">
            <v>69</v>
          </cell>
          <cell r="Y190">
            <v>1</v>
          </cell>
          <cell r="AD190">
            <v>28.247863247863251</v>
          </cell>
        </row>
        <row r="191">
          <cell r="V191">
            <v>69</v>
          </cell>
          <cell r="Y191">
            <v>2</v>
          </cell>
          <cell r="AD191">
            <v>29.105235042735046</v>
          </cell>
        </row>
        <row r="192">
          <cell r="V192">
            <v>69</v>
          </cell>
          <cell r="Y192">
            <v>3</v>
          </cell>
          <cell r="AD192">
            <v>29.978098290598293</v>
          </cell>
        </row>
        <row r="193">
          <cell r="V193">
            <v>70</v>
          </cell>
          <cell r="Y193">
            <v>0</v>
          </cell>
          <cell r="AD193">
            <v>30.873931623931629</v>
          </cell>
        </row>
        <row r="194">
          <cell r="V194">
            <v>70</v>
          </cell>
          <cell r="Y194">
            <v>1</v>
          </cell>
          <cell r="AD194">
            <v>32.20940170940171</v>
          </cell>
        </row>
        <row r="195">
          <cell r="V195">
            <v>70</v>
          </cell>
          <cell r="Y195">
            <v>2</v>
          </cell>
          <cell r="AD195">
            <v>33.529380341880348</v>
          </cell>
        </row>
        <row r="196">
          <cell r="V196">
            <v>70</v>
          </cell>
          <cell r="Y196">
            <v>3</v>
          </cell>
          <cell r="AD196">
            <v>34.854700854700859</v>
          </cell>
        </row>
        <row r="197">
          <cell r="V197">
            <v>70</v>
          </cell>
          <cell r="Y197">
            <v>4</v>
          </cell>
          <cell r="AD197">
            <v>36.174679487179489</v>
          </cell>
        </row>
        <row r="198">
          <cell r="V198">
            <v>70</v>
          </cell>
          <cell r="Y198">
            <v>5</v>
          </cell>
          <cell r="AD198">
            <v>37.064102564102562</v>
          </cell>
        </row>
        <row r="199">
          <cell r="V199">
            <v>70</v>
          </cell>
          <cell r="Y199">
            <v>6</v>
          </cell>
          <cell r="AD199">
            <v>38.168803418803421</v>
          </cell>
        </row>
        <row r="200">
          <cell r="V200">
            <v>70</v>
          </cell>
          <cell r="Y200">
            <v>7</v>
          </cell>
          <cell r="AD200">
            <v>39.27350427350428</v>
          </cell>
        </row>
        <row r="201">
          <cell r="V201">
            <v>70</v>
          </cell>
          <cell r="Y201">
            <v>8</v>
          </cell>
          <cell r="AD201">
            <v>40.374465811965813</v>
          </cell>
        </row>
        <row r="202">
          <cell r="V202">
            <v>70</v>
          </cell>
          <cell r="Y202">
            <v>9</v>
          </cell>
          <cell r="AD202">
            <v>40.926816239316246</v>
          </cell>
        </row>
        <row r="203">
          <cell r="V203">
            <v>70</v>
          </cell>
          <cell r="Y203">
            <v>10</v>
          </cell>
          <cell r="AD203">
            <v>41.488247863247871</v>
          </cell>
        </row>
        <row r="204">
          <cell r="V204">
            <v>70</v>
          </cell>
          <cell r="Y204">
            <v>11</v>
          </cell>
          <cell r="AD204">
            <v>42.040598290598297</v>
          </cell>
        </row>
        <row r="205">
          <cell r="V205">
            <v>70</v>
          </cell>
          <cell r="Y205">
            <v>12</v>
          </cell>
          <cell r="AD205">
            <v>42.592948717948715</v>
          </cell>
        </row>
        <row r="206">
          <cell r="V206">
            <v>74</v>
          </cell>
          <cell r="Y206">
            <v>0</v>
          </cell>
          <cell r="AD206">
            <v>32.639957264957268</v>
          </cell>
        </row>
        <row r="207">
          <cell r="V207">
            <v>74</v>
          </cell>
          <cell r="Y207">
            <v>1</v>
          </cell>
          <cell r="AD207">
            <v>33.529380341880348</v>
          </cell>
        </row>
        <row r="208">
          <cell r="V208">
            <v>74</v>
          </cell>
          <cell r="Y208">
            <v>2</v>
          </cell>
          <cell r="AD208">
            <v>34.399572649572654</v>
          </cell>
        </row>
        <row r="209">
          <cell r="V209">
            <v>74</v>
          </cell>
          <cell r="Y209">
            <v>3</v>
          </cell>
          <cell r="AD209">
            <v>35.291666666666664</v>
          </cell>
        </row>
        <row r="210">
          <cell r="V210">
            <v>75</v>
          </cell>
          <cell r="Y210">
            <v>0</v>
          </cell>
          <cell r="AD210">
            <v>36.174679487179489</v>
          </cell>
        </row>
        <row r="211">
          <cell r="V211">
            <v>75</v>
          </cell>
          <cell r="Y211">
            <v>1</v>
          </cell>
          <cell r="AD211">
            <v>37.61004273504274</v>
          </cell>
        </row>
        <row r="212">
          <cell r="V212">
            <v>75</v>
          </cell>
          <cell r="Y212">
            <v>2</v>
          </cell>
          <cell r="AD212">
            <v>39.27350427350428</v>
          </cell>
        </row>
        <row r="213">
          <cell r="V213">
            <v>75</v>
          </cell>
          <cell r="Y213">
            <v>3</v>
          </cell>
          <cell r="AD213">
            <v>40.926816239316246</v>
          </cell>
        </row>
        <row r="214">
          <cell r="V214">
            <v>75</v>
          </cell>
          <cell r="Y214">
            <v>4</v>
          </cell>
          <cell r="AD214">
            <v>42.592948717948715</v>
          </cell>
        </row>
        <row r="215">
          <cell r="V215">
            <v>75</v>
          </cell>
          <cell r="Y215">
            <v>5</v>
          </cell>
          <cell r="AD215">
            <v>43.706730769230766</v>
          </cell>
        </row>
        <row r="216">
          <cell r="V216">
            <v>75</v>
          </cell>
          <cell r="Y216">
            <v>6</v>
          </cell>
          <cell r="AD216">
            <v>44.869123931623939</v>
          </cell>
        </row>
        <row r="217">
          <cell r="V217">
            <v>75</v>
          </cell>
          <cell r="Y217">
            <v>7</v>
          </cell>
          <cell r="AD217">
            <v>46.102029914529915</v>
          </cell>
        </row>
        <row r="218">
          <cell r="V218">
            <v>75</v>
          </cell>
          <cell r="Y218">
            <v>8</v>
          </cell>
          <cell r="AD218">
            <v>47.347756410256416</v>
          </cell>
        </row>
        <row r="219">
          <cell r="V219">
            <v>75</v>
          </cell>
          <cell r="Y219">
            <v>9</v>
          </cell>
          <cell r="AD219">
            <v>47.957799145299155</v>
          </cell>
        </row>
        <row r="220">
          <cell r="V220">
            <v>75</v>
          </cell>
          <cell r="Y220">
            <v>10</v>
          </cell>
          <cell r="AD220">
            <v>48.580662393162399</v>
          </cell>
        </row>
        <row r="221">
          <cell r="V221">
            <v>75</v>
          </cell>
          <cell r="Y221">
            <v>11</v>
          </cell>
          <cell r="AD221">
            <v>49.303418803418808</v>
          </cell>
        </row>
        <row r="222">
          <cell r="V222">
            <v>75</v>
          </cell>
          <cell r="Y222">
            <v>12</v>
          </cell>
          <cell r="AD222">
            <v>50.041666666666664</v>
          </cell>
        </row>
        <row r="223">
          <cell r="V223">
            <v>75</v>
          </cell>
          <cell r="Y223">
            <v>13</v>
          </cell>
          <cell r="AD223">
            <v>50.751602564102562</v>
          </cell>
        </row>
        <row r="224">
          <cell r="V224">
            <v>75</v>
          </cell>
          <cell r="Y224">
            <v>14</v>
          </cell>
          <cell r="AD224">
            <v>51.483440170940177</v>
          </cell>
        </row>
        <row r="225">
          <cell r="V225">
            <v>79</v>
          </cell>
          <cell r="Y225">
            <v>0</v>
          </cell>
          <cell r="AD225">
            <v>38.168803418803421</v>
          </cell>
        </row>
        <row r="226">
          <cell r="V226">
            <v>79</v>
          </cell>
          <cell r="Y226">
            <v>1</v>
          </cell>
          <cell r="AD226">
            <v>39.27350427350428</v>
          </cell>
        </row>
        <row r="227">
          <cell r="V227">
            <v>79</v>
          </cell>
          <cell r="Y227">
            <v>2</v>
          </cell>
          <cell r="AD227">
            <v>40.374465811965813</v>
          </cell>
        </row>
        <row r="228">
          <cell r="V228">
            <v>79</v>
          </cell>
          <cell r="Y228">
            <v>3</v>
          </cell>
          <cell r="AD228">
            <v>41.488247863247871</v>
          </cell>
        </row>
        <row r="229">
          <cell r="V229">
            <v>80</v>
          </cell>
          <cell r="Y229">
            <v>0</v>
          </cell>
          <cell r="AD229">
            <v>42.592948717948715</v>
          </cell>
        </row>
        <row r="230">
          <cell r="V230">
            <v>80</v>
          </cell>
          <cell r="Y230">
            <v>1</v>
          </cell>
          <cell r="AD230">
            <v>44.252670940170951</v>
          </cell>
        </row>
        <row r="231">
          <cell r="V231">
            <v>80</v>
          </cell>
          <cell r="Y231">
            <v>2</v>
          </cell>
          <cell r="AD231">
            <v>46.102029914529915</v>
          </cell>
        </row>
        <row r="232">
          <cell r="V232">
            <v>80</v>
          </cell>
          <cell r="Y232">
            <v>3</v>
          </cell>
          <cell r="AD232">
            <v>47.957799145299155</v>
          </cell>
        </row>
        <row r="233">
          <cell r="V233">
            <v>80</v>
          </cell>
          <cell r="Y233">
            <v>4</v>
          </cell>
          <cell r="AD233">
            <v>50.041666666666664</v>
          </cell>
        </row>
        <row r="234">
          <cell r="V234">
            <v>80</v>
          </cell>
          <cell r="Y234">
            <v>5</v>
          </cell>
          <cell r="AD234">
            <v>51.483440170940177</v>
          </cell>
        </row>
        <row r="235">
          <cell r="V235">
            <v>80</v>
          </cell>
          <cell r="Y235">
            <v>6</v>
          </cell>
          <cell r="AD235">
            <v>52.921474358974358</v>
          </cell>
        </row>
        <row r="236">
          <cell r="V236">
            <v>80</v>
          </cell>
          <cell r="Y236">
            <v>7</v>
          </cell>
          <cell r="AD236">
            <v>54.369658119658126</v>
          </cell>
        </row>
        <row r="237">
          <cell r="V237">
            <v>80</v>
          </cell>
          <cell r="Y237">
            <v>8</v>
          </cell>
          <cell r="AD237">
            <v>55.830662393162399</v>
          </cell>
        </row>
        <row r="238">
          <cell r="V238">
            <v>80</v>
          </cell>
          <cell r="Y238">
            <v>9</v>
          </cell>
          <cell r="AD238">
            <v>56.556089743589745</v>
          </cell>
        </row>
        <row r="239">
          <cell r="V239">
            <v>80</v>
          </cell>
          <cell r="Y239">
            <v>10</v>
          </cell>
          <cell r="AD239">
            <v>57.28792735042736</v>
          </cell>
        </row>
        <row r="240">
          <cell r="V240">
            <v>80</v>
          </cell>
          <cell r="Y240">
            <v>11</v>
          </cell>
          <cell r="AD240">
            <v>58.017094017094024</v>
          </cell>
        </row>
        <row r="241">
          <cell r="V241">
            <v>80</v>
          </cell>
          <cell r="Y241">
            <v>12</v>
          </cell>
          <cell r="AD241">
            <v>58.736111111111114</v>
          </cell>
        </row>
        <row r="242">
          <cell r="V242">
            <v>80</v>
          </cell>
          <cell r="Y242">
            <v>13</v>
          </cell>
          <cell r="AD242">
            <v>59.474358974358971</v>
          </cell>
        </row>
        <row r="243">
          <cell r="V243">
            <v>80</v>
          </cell>
          <cell r="Y243">
            <v>14</v>
          </cell>
          <cell r="AD243">
            <v>60.203525641025642</v>
          </cell>
        </row>
      </sheetData>
      <sheetData sheetId="8">
        <row r="17">
          <cell r="O17">
            <v>1</v>
          </cell>
          <cell r="Q17" t="str">
            <v>Start</v>
          </cell>
          <cell r="V17">
            <v>11.442307692307692</v>
          </cell>
        </row>
        <row r="18">
          <cell r="O18">
            <v>1</v>
          </cell>
          <cell r="Q18">
            <v>0</v>
          </cell>
          <cell r="V18">
            <v>11.705128205128204</v>
          </cell>
        </row>
        <row r="19">
          <cell r="O19">
            <v>1</v>
          </cell>
          <cell r="Q19">
            <v>1</v>
          </cell>
          <cell r="V19">
            <v>11.987179487179487</v>
          </cell>
        </row>
        <row r="20">
          <cell r="O20">
            <v>1</v>
          </cell>
          <cell r="Q20">
            <v>2</v>
          </cell>
          <cell r="V20">
            <v>12.275641025641026</v>
          </cell>
        </row>
        <row r="21">
          <cell r="O21">
            <v>1</v>
          </cell>
          <cell r="Q21">
            <v>3</v>
          </cell>
          <cell r="V21">
            <v>12.583333333333334</v>
          </cell>
        </row>
        <row r="22">
          <cell r="O22">
            <v>1</v>
          </cell>
          <cell r="Q22">
            <v>4</v>
          </cell>
          <cell r="V22">
            <v>12.871794871794872</v>
          </cell>
        </row>
        <row r="23">
          <cell r="O23">
            <v>1</v>
          </cell>
          <cell r="Q23">
            <v>5</v>
          </cell>
          <cell r="V23">
            <v>13.166666666666666</v>
          </cell>
        </row>
        <row r="24">
          <cell r="O24">
            <v>1</v>
          </cell>
          <cell r="Q24">
            <v>6</v>
          </cell>
          <cell r="V24">
            <v>13.487179487179487</v>
          </cell>
        </row>
        <row r="25">
          <cell r="O25">
            <v>1</v>
          </cell>
          <cell r="Q25">
            <v>7</v>
          </cell>
          <cell r="V25">
            <v>13.826923076923077</v>
          </cell>
        </row>
        <row r="26">
          <cell r="O26">
            <v>1</v>
          </cell>
          <cell r="Q26">
            <v>8</v>
          </cell>
          <cell r="V26">
            <v>14.147435897435898</v>
          </cell>
        </row>
        <row r="27">
          <cell r="O27">
            <v>1</v>
          </cell>
          <cell r="Q27">
            <v>9</v>
          </cell>
          <cell r="V27">
            <v>14.5</v>
          </cell>
        </row>
        <row r="28">
          <cell r="O28">
            <v>1</v>
          </cell>
          <cell r="Q28">
            <v>10</v>
          </cell>
          <cell r="V28">
            <v>0</v>
          </cell>
        </row>
        <row r="29">
          <cell r="O29">
            <v>1</v>
          </cell>
          <cell r="Q29">
            <v>11</v>
          </cell>
          <cell r="V29">
            <v>0</v>
          </cell>
        </row>
        <row r="30">
          <cell r="O30">
            <v>1</v>
          </cell>
          <cell r="Q30">
            <v>12</v>
          </cell>
          <cell r="V30">
            <v>0</v>
          </cell>
        </row>
        <row r="31">
          <cell r="O31">
            <v>1</v>
          </cell>
          <cell r="Q31">
            <v>13</v>
          </cell>
          <cell r="V31">
            <v>0</v>
          </cell>
        </row>
        <row r="32">
          <cell r="O32">
            <v>1</v>
          </cell>
          <cell r="Q32" t="str">
            <v>u1</v>
          </cell>
          <cell r="V32">
            <v>14.987179487179487</v>
          </cell>
        </row>
        <row r="33">
          <cell r="O33">
            <v>1</v>
          </cell>
          <cell r="Q33" t="str">
            <v>u2</v>
          </cell>
          <cell r="V33">
            <v>15.403846153846153</v>
          </cell>
        </row>
        <row r="34">
          <cell r="O34">
            <v>1</v>
          </cell>
          <cell r="Q34" t="str">
            <v>a</v>
          </cell>
          <cell r="V34">
            <v>14.987179487179487</v>
          </cell>
        </row>
        <row r="35">
          <cell r="O35">
            <v>1</v>
          </cell>
          <cell r="Q35" t="str">
            <v>b</v>
          </cell>
          <cell r="V35">
            <v>15.403846153846153</v>
          </cell>
        </row>
        <row r="36">
          <cell r="O36">
            <v>1</v>
          </cell>
          <cell r="Q36" t="str">
            <v>c</v>
          </cell>
          <cell r="V36">
            <v>15.903846153846153</v>
          </cell>
        </row>
        <row r="37">
          <cell r="O37">
            <v>1</v>
          </cell>
          <cell r="Q37" t="str">
            <v>d</v>
          </cell>
          <cell r="V37">
            <v>16.346153846153847</v>
          </cell>
        </row>
        <row r="38">
          <cell r="O38">
            <v>1</v>
          </cell>
          <cell r="Q38" t="str">
            <v>e</v>
          </cell>
          <cell r="V38">
            <v>16.839743589743591</v>
          </cell>
        </row>
        <row r="39">
          <cell r="O39">
            <v>2</v>
          </cell>
          <cell r="Q39" t="str">
            <v>Start</v>
          </cell>
          <cell r="V39">
            <v>11.724358974358974</v>
          </cell>
        </row>
        <row r="40">
          <cell r="O40">
            <v>2</v>
          </cell>
          <cell r="Q40">
            <v>0</v>
          </cell>
          <cell r="V40">
            <v>11.987179487179487</v>
          </cell>
        </row>
        <row r="41">
          <cell r="O41">
            <v>2</v>
          </cell>
          <cell r="Q41">
            <v>1</v>
          </cell>
          <cell r="V41">
            <v>12.275641025641026</v>
          </cell>
        </row>
        <row r="42">
          <cell r="O42">
            <v>2</v>
          </cell>
          <cell r="Q42">
            <v>2</v>
          </cell>
          <cell r="V42">
            <v>12.583333333333334</v>
          </cell>
        </row>
        <row r="43">
          <cell r="O43">
            <v>2</v>
          </cell>
          <cell r="Q43">
            <v>3</v>
          </cell>
          <cell r="V43">
            <v>12.871794871794872</v>
          </cell>
        </row>
        <row r="44">
          <cell r="O44">
            <v>2</v>
          </cell>
          <cell r="Q44">
            <v>4</v>
          </cell>
          <cell r="V44">
            <v>13.166666666666666</v>
          </cell>
        </row>
        <row r="45">
          <cell r="O45">
            <v>2</v>
          </cell>
          <cell r="Q45">
            <v>5</v>
          </cell>
          <cell r="V45">
            <v>13.487179487179487</v>
          </cell>
        </row>
        <row r="46">
          <cell r="O46">
            <v>2</v>
          </cell>
          <cell r="Q46">
            <v>6</v>
          </cell>
          <cell r="V46">
            <v>13.826923076923077</v>
          </cell>
        </row>
        <row r="47">
          <cell r="O47">
            <v>2</v>
          </cell>
          <cell r="Q47">
            <v>7</v>
          </cell>
          <cell r="V47">
            <v>14.147435897435898</v>
          </cell>
        </row>
        <row r="48">
          <cell r="O48">
            <v>2</v>
          </cell>
          <cell r="Q48">
            <v>8</v>
          </cell>
          <cell r="V48">
            <v>14.5</v>
          </cell>
        </row>
        <row r="49">
          <cell r="O49">
            <v>2</v>
          </cell>
          <cell r="Q49">
            <v>9</v>
          </cell>
          <cell r="V49">
            <v>14.987179487179487</v>
          </cell>
        </row>
        <row r="50">
          <cell r="O50">
            <v>2</v>
          </cell>
          <cell r="Q50">
            <v>10</v>
          </cell>
          <cell r="V50">
            <v>15.403846153846153</v>
          </cell>
        </row>
        <row r="51">
          <cell r="O51">
            <v>2</v>
          </cell>
          <cell r="Q51">
            <v>11</v>
          </cell>
          <cell r="V51">
            <v>0</v>
          </cell>
        </row>
        <row r="52">
          <cell r="O52">
            <v>2</v>
          </cell>
          <cell r="Q52">
            <v>12</v>
          </cell>
          <cell r="V52">
            <v>0</v>
          </cell>
        </row>
        <row r="53">
          <cell r="O53">
            <v>2</v>
          </cell>
          <cell r="Q53">
            <v>13</v>
          </cell>
          <cell r="V53">
            <v>0</v>
          </cell>
        </row>
        <row r="54">
          <cell r="O54">
            <v>2</v>
          </cell>
          <cell r="Q54" t="str">
            <v>u1</v>
          </cell>
          <cell r="V54">
            <v>15.903846153846153</v>
          </cell>
        </row>
        <row r="55">
          <cell r="O55">
            <v>2</v>
          </cell>
          <cell r="Q55" t="str">
            <v>u2</v>
          </cell>
          <cell r="V55">
            <v>16.346153846153847</v>
          </cell>
        </row>
        <row r="56">
          <cell r="O56">
            <v>2</v>
          </cell>
          <cell r="Q56" t="str">
            <v>a</v>
          </cell>
          <cell r="V56">
            <v>15.903846153846153</v>
          </cell>
        </row>
        <row r="57">
          <cell r="O57">
            <v>2</v>
          </cell>
          <cell r="Q57" t="str">
            <v>b</v>
          </cell>
          <cell r="V57">
            <v>16.346153846153847</v>
          </cell>
        </row>
        <row r="58">
          <cell r="O58">
            <v>2</v>
          </cell>
          <cell r="Q58" t="str">
            <v>c</v>
          </cell>
          <cell r="V58">
            <v>16.839743589743591</v>
          </cell>
        </row>
        <row r="59">
          <cell r="O59">
            <v>2</v>
          </cell>
          <cell r="Q59" t="str">
            <v>d</v>
          </cell>
          <cell r="V59">
            <v>17.26923076923077</v>
          </cell>
        </row>
        <row r="60">
          <cell r="O60">
            <v>2</v>
          </cell>
          <cell r="Q60" t="str">
            <v>e</v>
          </cell>
          <cell r="V60">
            <v>17.71153846153846</v>
          </cell>
        </row>
        <row r="61">
          <cell r="O61">
            <v>3</v>
          </cell>
          <cell r="Q61" t="str">
            <v>Start</v>
          </cell>
          <cell r="V61">
            <v>12.006410256410257</v>
          </cell>
        </row>
        <row r="62">
          <cell r="O62">
            <v>3</v>
          </cell>
          <cell r="Q62">
            <v>0</v>
          </cell>
          <cell r="V62">
            <v>12.275641025641026</v>
          </cell>
        </row>
        <row r="63">
          <cell r="O63">
            <v>3</v>
          </cell>
          <cell r="Q63">
            <v>1</v>
          </cell>
          <cell r="V63">
            <v>12.583333333333334</v>
          </cell>
        </row>
        <row r="64">
          <cell r="O64">
            <v>3</v>
          </cell>
          <cell r="Q64">
            <v>2</v>
          </cell>
          <cell r="V64">
            <v>12.871794871794872</v>
          </cell>
        </row>
        <row r="65">
          <cell r="O65">
            <v>3</v>
          </cell>
          <cell r="Q65">
            <v>3</v>
          </cell>
          <cell r="V65">
            <v>13.166666666666666</v>
          </cell>
        </row>
        <row r="66">
          <cell r="O66">
            <v>3</v>
          </cell>
          <cell r="Q66">
            <v>4</v>
          </cell>
          <cell r="V66">
            <v>13.487179487179487</v>
          </cell>
        </row>
        <row r="67">
          <cell r="O67">
            <v>3</v>
          </cell>
          <cell r="Q67">
            <v>5</v>
          </cell>
          <cell r="V67">
            <v>13.826923076923077</v>
          </cell>
        </row>
        <row r="68">
          <cell r="O68">
            <v>3</v>
          </cell>
          <cell r="Q68">
            <v>6</v>
          </cell>
          <cell r="V68">
            <v>14.147435897435898</v>
          </cell>
        </row>
        <row r="69">
          <cell r="O69">
            <v>3</v>
          </cell>
          <cell r="Q69">
            <v>7</v>
          </cell>
          <cell r="V69">
            <v>14.5</v>
          </cell>
        </row>
        <row r="70">
          <cell r="O70">
            <v>3</v>
          </cell>
          <cell r="Q70">
            <v>8</v>
          </cell>
          <cell r="V70">
            <v>14.987179487179487</v>
          </cell>
        </row>
        <row r="71">
          <cell r="O71">
            <v>3</v>
          </cell>
          <cell r="Q71">
            <v>9</v>
          </cell>
          <cell r="V71">
            <v>15.403846153846153</v>
          </cell>
        </row>
        <row r="72">
          <cell r="O72">
            <v>3</v>
          </cell>
          <cell r="Q72">
            <v>10</v>
          </cell>
          <cell r="V72">
            <v>15.903846153846153</v>
          </cell>
        </row>
        <row r="73">
          <cell r="O73">
            <v>3</v>
          </cell>
          <cell r="Q73">
            <v>11</v>
          </cell>
          <cell r="V73">
            <v>16.346153846153847</v>
          </cell>
        </row>
        <row r="74">
          <cell r="O74">
            <v>3</v>
          </cell>
          <cell r="Q74">
            <v>12</v>
          </cell>
          <cell r="V74">
            <v>0</v>
          </cell>
        </row>
        <row r="75">
          <cell r="O75">
            <v>3</v>
          </cell>
          <cell r="Q75">
            <v>13</v>
          </cell>
          <cell r="V75">
            <v>0</v>
          </cell>
        </row>
        <row r="76">
          <cell r="O76">
            <v>3</v>
          </cell>
          <cell r="Q76" t="str">
            <v>u1</v>
          </cell>
          <cell r="V76">
            <v>16.839743589743591</v>
          </cell>
        </row>
        <row r="77">
          <cell r="O77">
            <v>3</v>
          </cell>
          <cell r="Q77" t="str">
            <v>u2</v>
          </cell>
          <cell r="V77">
            <v>17.26923076923077</v>
          </cell>
        </row>
        <row r="78">
          <cell r="O78">
            <v>3</v>
          </cell>
          <cell r="Q78" t="str">
            <v>a</v>
          </cell>
          <cell r="V78">
            <v>16.839743589743591</v>
          </cell>
        </row>
        <row r="79">
          <cell r="O79">
            <v>3</v>
          </cell>
          <cell r="Q79" t="str">
            <v>b</v>
          </cell>
          <cell r="V79">
            <v>17.26923076923077</v>
          </cell>
        </row>
        <row r="80">
          <cell r="O80">
            <v>3</v>
          </cell>
          <cell r="Q80" t="str">
            <v>c</v>
          </cell>
          <cell r="V80">
            <v>17.71153846153846</v>
          </cell>
        </row>
        <row r="81">
          <cell r="O81">
            <v>3</v>
          </cell>
          <cell r="Q81" t="str">
            <v>d</v>
          </cell>
          <cell r="V81">
            <v>18.064102564102566</v>
          </cell>
        </row>
        <row r="82">
          <cell r="O82">
            <v>3</v>
          </cell>
          <cell r="Q82" t="str">
            <v>e</v>
          </cell>
          <cell r="V82">
            <v>18.46153846153846</v>
          </cell>
        </row>
        <row r="83">
          <cell r="O83">
            <v>4</v>
          </cell>
          <cell r="Q83" t="str">
            <v>Start</v>
          </cell>
          <cell r="V83">
            <v>12.878205128205128</v>
          </cell>
        </row>
        <row r="84">
          <cell r="O84">
            <v>4</v>
          </cell>
          <cell r="Q84">
            <v>0</v>
          </cell>
          <cell r="V84">
            <v>13.166666666666666</v>
          </cell>
        </row>
        <row r="85">
          <cell r="O85">
            <v>4</v>
          </cell>
          <cell r="Q85">
            <v>1</v>
          </cell>
          <cell r="V85">
            <v>13.487179487179487</v>
          </cell>
        </row>
        <row r="86">
          <cell r="O86">
            <v>4</v>
          </cell>
          <cell r="Q86">
            <v>2</v>
          </cell>
          <cell r="V86">
            <v>13.826923076923077</v>
          </cell>
        </row>
        <row r="87">
          <cell r="O87">
            <v>4</v>
          </cell>
          <cell r="Q87">
            <v>3</v>
          </cell>
          <cell r="V87">
            <v>14.147435897435898</v>
          </cell>
        </row>
        <row r="88">
          <cell r="O88">
            <v>4</v>
          </cell>
          <cell r="Q88">
            <v>4</v>
          </cell>
          <cell r="V88">
            <v>14.5</v>
          </cell>
        </row>
        <row r="89">
          <cell r="O89">
            <v>4</v>
          </cell>
          <cell r="Q89">
            <v>5</v>
          </cell>
          <cell r="V89">
            <v>14.987179487179487</v>
          </cell>
        </row>
        <row r="90">
          <cell r="O90">
            <v>4</v>
          </cell>
          <cell r="Q90">
            <v>6</v>
          </cell>
          <cell r="V90">
            <v>15.403846153846153</v>
          </cell>
        </row>
        <row r="91">
          <cell r="O91">
            <v>4</v>
          </cell>
          <cell r="Q91">
            <v>7</v>
          </cell>
          <cell r="V91">
            <v>15.903846153846153</v>
          </cell>
        </row>
        <row r="92">
          <cell r="O92">
            <v>4</v>
          </cell>
          <cell r="Q92">
            <v>8</v>
          </cell>
          <cell r="V92">
            <v>16.346153846153847</v>
          </cell>
        </row>
        <row r="93">
          <cell r="O93">
            <v>4</v>
          </cell>
          <cell r="Q93">
            <v>9</v>
          </cell>
          <cell r="V93">
            <v>16.839743589743591</v>
          </cell>
        </row>
        <row r="94">
          <cell r="O94">
            <v>4</v>
          </cell>
          <cell r="Q94">
            <v>10</v>
          </cell>
          <cell r="V94">
            <v>17.26923076923077</v>
          </cell>
        </row>
        <row r="95">
          <cell r="O95">
            <v>4</v>
          </cell>
          <cell r="Q95">
            <v>11</v>
          </cell>
          <cell r="V95">
            <v>17.71153846153846</v>
          </cell>
        </row>
        <row r="96">
          <cell r="O96">
            <v>4</v>
          </cell>
          <cell r="Q96">
            <v>12</v>
          </cell>
          <cell r="V96">
            <v>0</v>
          </cell>
        </row>
        <row r="97">
          <cell r="O97">
            <v>4</v>
          </cell>
          <cell r="Q97">
            <v>13</v>
          </cell>
          <cell r="V97">
            <v>0</v>
          </cell>
        </row>
        <row r="98">
          <cell r="O98">
            <v>4</v>
          </cell>
          <cell r="Q98" t="str">
            <v>u1</v>
          </cell>
          <cell r="V98">
            <v>18.064102564102566</v>
          </cell>
        </row>
        <row r="99">
          <cell r="O99">
            <v>4</v>
          </cell>
          <cell r="Q99" t="str">
            <v>u2</v>
          </cell>
          <cell r="V99">
            <v>18.46153846153846</v>
          </cell>
        </row>
        <row r="100">
          <cell r="O100">
            <v>4</v>
          </cell>
          <cell r="Q100" t="str">
            <v>a</v>
          </cell>
          <cell r="V100">
            <v>18.064102564102566</v>
          </cell>
        </row>
        <row r="101">
          <cell r="O101">
            <v>4</v>
          </cell>
          <cell r="Q101" t="str">
            <v>b</v>
          </cell>
          <cell r="V101">
            <v>18.46153846153846</v>
          </cell>
        </row>
        <row r="102">
          <cell r="O102">
            <v>4</v>
          </cell>
          <cell r="Q102" t="str">
            <v>c</v>
          </cell>
          <cell r="V102">
            <v>18.820512820512821</v>
          </cell>
        </row>
        <row r="103">
          <cell r="O103">
            <v>4</v>
          </cell>
          <cell r="Q103" t="str">
            <v>d</v>
          </cell>
          <cell r="V103">
            <v>19.532051282051281</v>
          </cell>
        </row>
        <row r="104">
          <cell r="O104">
            <v>4</v>
          </cell>
          <cell r="Q104" t="str">
            <v>e</v>
          </cell>
          <cell r="V104">
            <v>19.993589743589745</v>
          </cell>
        </row>
        <row r="105">
          <cell r="O105">
            <v>5</v>
          </cell>
          <cell r="Q105" t="str">
            <v>Start</v>
          </cell>
          <cell r="V105">
            <v>13.211538461538462</v>
          </cell>
        </row>
        <row r="106">
          <cell r="O106">
            <v>5</v>
          </cell>
          <cell r="Q106">
            <v>0</v>
          </cell>
          <cell r="V106">
            <v>13.487179487179487</v>
          </cell>
        </row>
        <row r="107">
          <cell r="O107">
            <v>5</v>
          </cell>
          <cell r="Q107">
            <v>1</v>
          </cell>
          <cell r="V107">
            <v>13.826923076923077</v>
          </cell>
        </row>
        <row r="108">
          <cell r="O108">
            <v>5</v>
          </cell>
          <cell r="Q108">
            <v>2</v>
          </cell>
          <cell r="V108">
            <v>14.147435897435898</v>
          </cell>
        </row>
        <row r="109">
          <cell r="O109">
            <v>5</v>
          </cell>
          <cell r="Q109">
            <v>3</v>
          </cell>
          <cell r="V109">
            <v>14.5</v>
          </cell>
        </row>
        <row r="110">
          <cell r="O110">
            <v>5</v>
          </cell>
          <cell r="Q110">
            <v>4</v>
          </cell>
          <cell r="V110">
            <v>14.987179487179487</v>
          </cell>
        </row>
        <row r="111">
          <cell r="O111">
            <v>5</v>
          </cell>
          <cell r="Q111">
            <v>5</v>
          </cell>
          <cell r="V111">
            <v>15.403846153846153</v>
          </cell>
        </row>
        <row r="112">
          <cell r="O112">
            <v>5</v>
          </cell>
          <cell r="Q112">
            <v>6</v>
          </cell>
          <cell r="V112">
            <v>15.903846153846153</v>
          </cell>
        </row>
        <row r="113">
          <cell r="O113">
            <v>5</v>
          </cell>
          <cell r="Q113">
            <v>7</v>
          </cell>
          <cell r="V113">
            <v>16.346153846153847</v>
          </cell>
        </row>
        <row r="114">
          <cell r="O114">
            <v>5</v>
          </cell>
          <cell r="Q114">
            <v>8</v>
          </cell>
          <cell r="V114">
            <v>16.839743589743591</v>
          </cell>
        </row>
        <row r="115">
          <cell r="O115">
            <v>5</v>
          </cell>
          <cell r="Q115">
            <v>9</v>
          </cell>
          <cell r="V115">
            <v>17.26923076923077</v>
          </cell>
        </row>
        <row r="116">
          <cell r="O116">
            <v>5</v>
          </cell>
          <cell r="Q116">
            <v>10</v>
          </cell>
          <cell r="V116">
            <v>17.71153846153846</v>
          </cell>
        </row>
        <row r="117">
          <cell r="O117">
            <v>5</v>
          </cell>
          <cell r="Q117">
            <v>11</v>
          </cell>
          <cell r="V117">
            <v>18.064102564102566</v>
          </cell>
        </row>
        <row r="118">
          <cell r="O118">
            <v>5</v>
          </cell>
          <cell r="Q118">
            <v>12</v>
          </cell>
          <cell r="V118">
            <v>18.46153846153846</v>
          </cell>
        </row>
        <row r="119">
          <cell r="O119">
            <v>5</v>
          </cell>
          <cell r="Q119">
            <v>13</v>
          </cell>
          <cell r="V119">
            <v>18.820512820512821</v>
          </cell>
        </row>
        <row r="120">
          <cell r="O120">
            <v>5</v>
          </cell>
          <cell r="Q120" t="str">
            <v>u1</v>
          </cell>
          <cell r="V120">
            <v>19.532051282051281</v>
          </cell>
        </row>
        <row r="121">
          <cell r="O121">
            <v>5</v>
          </cell>
          <cell r="Q121" t="str">
            <v>u2</v>
          </cell>
          <cell r="V121">
            <v>19.993589743589745</v>
          </cell>
        </row>
        <row r="122">
          <cell r="O122">
            <v>5</v>
          </cell>
          <cell r="Q122" t="str">
            <v>a</v>
          </cell>
          <cell r="V122">
            <v>19.532051282051281</v>
          </cell>
        </row>
        <row r="123">
          <cell r="O123">
            <v>5</v>
          </cell>
          <cell r="Q123" t="str">
            <v>b</v>
          </cell>
          <cell r="V123">
            <v>19.993589743589745</v>
          </cell>
        </row>
        <row r="124">
          <cell r="O124">
            <v>5</v>
          </cell>
          <cell r="Q124" t="str">
            <v>c</v>
          </cell>
          <cell r="V124">
            <v>20.493589743589745</v>
          </cell>
        </row>
        <row r="125">
          <cell r="O125">
            <v>5</v>
          </cell>
          <cell r="Q125" t="str">
            <v>d</v>
          </cell>
          <cell r="V125">
            <v>21.01923076923077</v>
          </cell>
        </row>
        <row r="126">
          <cell r="O126">
            <v>5</v>
          </cell>
          <cell r="Q126" t="str">
            <v>e</v>
          </cell>
          <cell r="V126">
            <v>21.455128205128204</v>
          </cell>
        </row>
        <row r="127">
          <cell r="O127">
            <v>6</v>
          </cell>
          <cell r="Q127" t="str">
            <v>Start</v>
          </cell>
          <cell r="V127">
            <v>14.685897435897436</v>
          </cell>
        </row>
        <row r="128">
          <cell r="O128">
            <v>6</v>
          </cell>
          <cell r="Q128">
            <v>0</v>
          </cell>
          <cell r="V128">
            <v>14.987179487179487</v>
          </cell>
        </row>
        <row r="129">
          <cell r="O129">
            <v>6</v>
          </cell>
          <cell r="Q129">
            <v>1</v>
          </cell>
          <cell r="V129">
            <v>15.403846153846153</v>
          </cell>
        </row>
        <row r="130">
          <cell r="O130">
            <v>6</v>
          </cell>
          <cell r="Q130">
            <v>2</v>
          </cell>
          <cell r="V130">
            <v>15.903846153846153</v>
          </cell>
        </row>
        <row r="131">
          <cell r="O131">
            <v>6</v>
          </cell>
          <cell r="Q131">
            <v>3</v>
          </cell>
          <cell r="V131">
            <v>16.346153846153847</v>
          </cell>
        </row>
        <row r="132">
          <cell r="O132">
            <v>6</v>
          </cell>
          <cell r="Q132">
            <v>4</v>
          </cell>
          <cell r="V132">
            <v>16.839743589743591</v>
          </cell>
        </row>
        <row r="133">
          <cell r="O133">
            <v>6</v>
          </cell>
          <cell r="Q133">
            <v>5</v>
          </cell>
          <cell r="V133">
            <v>17.26923076923077</v>
          </cell>
        </row>
        <row r="134">
          <cell r="O134">
            <v>6</v>
          </cell>
          <cell r="Q134">
            <v>6</v>
          </cell>
          <cell r="V134">
            <v>17.71153846153846</v>
          </cell>
        </row>
        <row r="135">
          <cell r="O135">
            <v>6</v>
          </cell>
          <cell r="Q135">
            <v>7</v>
          </cell>
          <cell r="V135">
            <v>18.064102564102566</v>
          </cell>
        </row>
        <row r="136">
          <cell r="O136">
            <v>6</v>
          </cell>
          <cell r="Q136">
            <v>8</v>
          </cell>
          <cell r="V136">
            <v>18.46153846153846</v>
          </cell>
        </row>
        <row r="137">
          <cell r="O137">
            <v>6</v>
          </cell>
          <cell r="Q137">
            <v>9</v>
          </cell>
          <cell r="V137">
            <v>18.820512820512821</v>
          </cell>
        </row>
        <row r="138">
          <cell r="O138">
            <v>6</v>
          </cell>
          <cell r="Q138">
            <v>10</v>
          </cell>
          <cell r="V138">
            <v>19.532051282051281</v>
          </cell>
        </row>
        <row r="139">
          <cell r="O139">
            <v>6</v>
          </cell>
          <cell r="Q139">
            <v>11</v>
          </cell>
          <cell r="V139">
            <v>19.993589743589745</v>
          </cell>
        </row>
        <row r="140">
          <cell r="O140">
            <v>6</v>
          </cell>
          <cell r="Q140">
            <v>12</v>
          </cell>
          <cell r="V140">
            <v>20.493589743589745</v>
          </cell>
        </row>
        <row r="141">
          <cell r="O141">
            <v>6</v>
          </cell>
          <cell r="Q141">
            <v>13</v>
          </cell>
          <cell r="V141">
            <v>21.01923076923077</v>
          </cell>
        </row>
        <row r="142">
          <cell r="O142">
            <v>6</v>
          </cell>
          <cell r="Q142" t="str">
            <v>u1</v>
          </cell>
          <cell r="V142">
            <v>21.455128205128204</v>
          </cell>
        </row>
        <row r="143">
          <cell r="O143">
            <v>6</v>
          </cell>
          <cell r="Q143" t="str">
            <v>u2</v>
          </cell>
          <cell r="V143">
            <v>21.935897435897434</v>
          </cell>
        </row>
        <row r="144">
          <cell r="O144">
            <v>6</v>
          </cell>
          <cell r="Q144" t="str">
            <v>a</v>
          </cell>
          <cell r="V144">
            <v>21.455128205128204</v>
          </cell>
        </row>
        <row r="145">
          <cell r="O145">
            <v>6</v>
          </cell>
          <cell r="Q145" t="str">
            <v>b</v>
          </cell>
          <cell r="V145">
            <v>21.935897435897434</v>
          </cell>
        </row>
        <row r="146">
          <cell r="O146">
            <v>6</v>
          </cell>
          <cell r="Q146" t="str">
            <v>c</v>
          </cell>
          <cell r="V146">
            <v>22.397435897435898</v>
          </cell>
        </row>
        <row r="147">
          <cell r="O147">
            <v>6</v>
          </cell>
          <cell r="Q147" t="str">
            <v>d</v>
          </cell>
          <cell r="V147">
            <v>23.160256410256409</v>
          </cell>
        </row>
        <row r="148">
          <cell r="O148">
            <v>6</v>
          </cell>
          <cell r="Q148" t="str">
            <v>e</v>
          </cell>
          <cell r="V148">
            <v>23.96153846153846</v>
          </cell>
        </row>
        <row r="149">
          <cell r="O149">
            <v>7</v>
          </cell>
          <cell r="Q149" t="str">
            <v>Start</v>
          </cell>
          <cell r="V149">
            <v>16.032051282051281</v>
          </cell>
        </row>
        <row r="150">
          <cell r="O150">
            <v>7</v>
          </cell>
          <cell r="Q150">
            <v>0</v>
          </cell>
          <cell r="V150">
            <v>16.346153846153847</v>
          </cell>
        </row>
        <row r="151">
          <cell r="O151">
            <v>7</v>
          </cell>
          <cell r="Q151">
            <v>1</v>
          </cell>
          <cell r="V151">
            <v>16.839743589743591</v>
          </cell>
        </row>
        <row r="152">
          <cell r="O152">
            <v>7</v>
          </cell>
          <cell r="Q152">
            <v>2</v>
          </cell>
          <cell r="V152">
            <v>17.26923076923077</v>
          </cell>
        </row>
        <row r="153">
          <cell r="O153">
            <v>7</v>
          </cell>
          <cell r="Q153">
            <v>3</v>
          </cell>
          <cell r="V153">
            <v>17.71153846153846</v>
          </cell>
        </row>
        <row r="154">
          <cell r="O154">
            <v>7</v>
          </cell>
          <cell r="Q154">
            <v>4</v>
          </cell>
          <cell r="V154">
            <v>18.064102564102566</v>
          </cell>
        </row>
        <row r="155">
          <cell r="O155">
            <v>7</v>
          </cell>
          <cell r="Q155">
            <v>5</v>
          </cell>
          <cell r="V155">
            <v>18.46153846153846</v>
          </cell>
        </row>
        <row r="156">
          <cell r="O156">
            <v>7</v>
          </cell>
          <cell r="Q156">
            <v>6</v>
          </cell>
          <cell r="V156">
            <v>18.820512820512821</v>
          </cell>
        </row>
        <row r="157">
          <cell r="O157">
            <v>7</v>
          </cell>
          <cell r="Q157">
            <v>7</v>
          </cell>
          <cell r="V157">
            <v>19.532051282051281</v>
          </cell>
        </row>
        <row r="158">
          <cell r="O158">
            <v>7</v>
          </cell>
          <cell r="Q158">
            <v>8</v>
          </cell>
          <cell r="V158">
            <v>19.993589743589745</v>
          </cell>
        </row>
        <row r="159">
          <cell r="O159">
            <v>7</v>
          </cell>
          <cell r="Q159">
            <v>9</v>
          </cell>
          <cell r="V159">
            <v>20.493589743589745</v>
          </cell>
        </row>
        <row r="160">
          <cell r="O160">
            <v>7</v>
          </cell>
          <cell r="Q160">
            <v>10</v>
          </cell>
          <cell r="V160">
            <v>21.01923076923077</v>
          </cell>
        </row>
        <row r="161">
          <cell r="O161">
            <v>7</v>
          </cell>
          <cell r="Q161">
            <v>11</v>
          </cell>
          <cell r="V161">
            <v>21.455128205128204</v>
          </cell>
        </row>
        <row r="162">
          <cell r="O162">
            <v>7</v>
          </cell>
          <cell r="Q162">
            <v>12</v>
          </cell>
          <cell r="V162">
            <v>21.935897435897434</v>
          </cell>
        </row>
        <row r="163">
          <cell r="O163">
            <v>7</v>
          </cell>
          <cell r="Q163">
            <v>13</v>
          </cell>
          <cell r="V163">
            <v>22.397435897435898</v>
          </cell>
        </row>
        <row r="164">
          <cell r="O164">
            <v>7</v>
          </cell>
          <cell r="Q164" t="str">
            <v>u1</v>
          </cell>
          <cell r="V164">
            <v>23.160256410256409</v>
          </cell>
        </row>
        <row r="165">
          <cell r="O165">
            <v>7</v>
          </cell>
          <cell r="Q165" t="str">
            <v>u2</v>
          </cell>
          <cell r="V165">
            <v>23.96153846153846</v>
          </cell>
        </row>
        <row r="166">
          <cell r="O166">
            <v>7</v>
          </cell>
          <cell r="Q166" t="str">
            <v>a</v>
          </cell>
          <cell r="V166">
            <v>23.160256410256409</v>
          </cell>
        </row>
        <row r="167">
          <cell r="O167">
            <v>7</v>
          </cell>
          <cell r="Q167" t="str">
            <v>b</v>
          </cell>
          <cell r="V167">
            <v>23.96153846153846</v>
          </cell>
        </row>
        <row r="168">
          <cell r="O168">
            <v>7</v>
          </cell>
          <cell r="Q168" t="str">
            <v>c</v>
          </cell>
          <cell r="V168">
            <v>24.76923076923077</v>
          </cell>
        </row>
        <row r="169">
          <cell r="O169">
            <v>7</v>
          </cell>
          <cell r="Q169" t="str">
            <v>d</v>
          </cell>
          <cell r="V169">
            <v>25.576923076923077</v>
          </cell>
        </row>
        <row r="170">
          <cell r="O170">
            <v>7</v>
          </cell>
          <cell r="Q170" t="str">
            <v>e</v>
          </cell>
          <cell r="V170">
            <v>26.403846153846153</v>
          </cell>
        </row>
        <row r="171">
          <cell r="O171">
            <v>8</v>
          </cell>
          <cell r="Q171" t="str">
            <v>Start</v>
          </cell>
          <cell r="V171">
            <v>17.384615384615383</v>
          </cell>
        </row>
        <row r="172">
          <cell r="O172">
            <v>8</v>
          </cell>
          <cell r="Q172">
            <v>0</v>
          </cell>
          <cell r="V172">
            <v>17.71153846153846</v>
          </cell>
        </row>
        <row r="173">
          <cell r="O173">
            <v>8</v>
          </cell>
          <cell r="Q173">
            <v>1</v>
          </cell>
          <cell r="V173">
            <v>18.064102564102566</v>
          </cell>
        </row>
        <row r="174">
          <cell r="O174">
            <v>8</v>
          </cell>
          <cell r="Q174">
            <v>2</v>
          </cell>
          <cell r="V174">
            <v>18.46153846153846</v>
          </cell>
        </row>
        <row r="175">
          <cell r="O175">
            <v>8</v>
          </cell>
          <cell r="Q175">
            <v>3</v>
          </cell>
          <cell r="V175">
            <v>18.820512820512821</v>
          </cell>
        </row>
        <row r="176">
          <cell r="O176">
            <v>8</v>
          </cell>
          <cell r="Q176">
            <v>4</v>
          </cell>
          <cell r="V176">
            <v>19.532051282051281</v>
          </cell>
        </row>
        <row r="177">
          <cell r="O177">
            <v>8</v>
          </cell>
          <cell r="Q177">
            <v>5</v>
          </cell>
          <cell r="V177">
            <v>19.993589743589745</v>
          </cell>
        </row>
        <row r="178">
          <cell r="O178">
            <v>8</v>
          </cell>
          <cell r="Q178">
            <v>6</v>
          </cell>
          <cell r="V178">
            <v>20.493589743589745</v>
          </cell>
        </row>
        <row r="179">
          <cell r="O179">
            <v>8</v>
          </cell>
          <cell r="Q179">
            <v>7</v>
          </cell>
          <cell r="V179">
            <v>21.01923076923077</v>
          </cell>
        </row>
        <row r="180">
          <cell r="O180">
            <v>8</v>
          </cell>
          <cell r="Q180">
            <v>8</v>
          </cell>
          <cell r="V180">
            <v>21.455128205128204</v>
          </cell>
        </row>
        <row r="181">
          <cell r="O181">
            <v>8</v>
          </cell>
          <cell r="Q181">
            <v>9</v>
          </cell>
          <cell r="V181">
            <v>21.935897435897434</v>
          </cell>
        </row>
        <row r="182">
          <cell r="O182">
            <v>8</v>
          </cell>
          <cell r="Q182">
            <v>10</v>
          </cell>
          <cell r="V182">
            <v>22.397435897435898</v>
          </cell>
        </row>
        <row r="183">
          <cell r="O183">
            <v>8</v>
          </cell>
          <cell r="Q183">
            <v>11</v>
          </cell>
          <cell r="V183">
            <v>23.160256410256409</v>
          </cell>
        </row>
        <row r="184">
          <cell r="O184">
            <v>8</v>
          </cell>
          <cell r="Q184">
            <v>12</v>
          </cell>
          <cell r="V184">
            <v>23.96153846153846</v>
          </cell>
        </row>
        <row r="185">
          <cell r="O185">
            <v>8</v>
          </cell>
          <cell r="Q185">
            <v>13</v>
          </cell>
          <cell r="V185">
            <v>24.76923076923077</v>
          </cell>
        </row>
        <row r="186">
          <cell r="O186">
            <v>8</v>
          </cell>
          <cell r="Q186" t="str">
            <v>u1</v>
          </cell>
          <cell r="V186">
            <v>25.576923076923077</v>
          </cell>
        </row>
        <row r="187">
          <cell r="O187">
            <v>8</v>
          </cell>
          <cell r="Q187" t="str">
            <v>u2</v>
          </cell>
          <cell r="V187">
            <v>26.403846153846153</v>
          </cell>
        </row>
        <row r="188">
          <cell r="O188">
            <v>8</v>
          </cell>
          <cell r="Q188" t="str">
            <v>a</v>
          </cell>
          <cell r="V188">
            <v>25.576923076923077</v>
          </cell>
        </row>
        <row r="189">
          <cell r="O189">
            <v>8</v>
          </cell>
          <cell r="Q189" t="str">
            <v>b</v>
          </cell>
          <cell r="V189">
            <v>26.403846153846153</v>
          </cell>
        </row>
        <row r="190">
          <cell r="O190">
            <v>8</v>
          </cell>
          <cell r="Q190" t="str">
            <v>c</v>
          </cell>
          <cell r="V190">
            <v>27.256410256410255</v>
          </cell>
        </row>
        <row r="191">
          <cell r="O191">
            <v>8</v>
          </cell>
          <cell r="Q191" t="str">
            <v>d</v>
          </cell>
          <cell r="V191">
            <v>28.198717948717949</v>
          </cell>
        </row>
        <row r="192">
          <cell r="O192">
            <v>8</v>
          </cell>
          <cell r="Q192" t="str">
            <v>e</v>
          </cell>
          <cell r="V192">
            <v>29.205128205128204</v>
          </cell>
        </row>
        <row r="193">
          <cell r="O193">
            <v>9</v>
          </cell>
          <cell r="Q193" t="str">
            <v>Start</v>
          </cell>
          <cell r="V193">
            <v>18.487179487179485</v>
          </cell>
        </row>
        <row r="194">
          <cell r="O194">
            <v>9</v>
          </cell>
          <cell r="Q194">
            <v>0</v>
          </cell>
          <cell r="V194">
            <v>18.820512820512821</v>
          </cell>
        </row>
        <row r="195">
          <cell r="O195">
            <v>9</v>
          </cell>
          <cell r="Q195">
            <v>1</v>
          </cell>
          <cell r="V195">
            <v>19.532051282051281</v>
          </cell>
        </row>
        <row r="196">
          <cell r="O196">
            <v>9</v>
          </cell>
          <cell r="Q196">
            <v>2</v>
          </cell>
          <cell r="V196">
            <v>19.993589743589745</v>
          </cell>
        </row>
        <row r="197">
          <cell r="O197">
            <v>9</v>
          </cell>
          <cell r="Q197">
            <v>3</v>
          </cell>
          <cell r="V197">
            <v>20.493589743589745</v>
          </cell>
        </row>
        <row r="198">
          <cell r="O198">
            <v>9</v>
          </cell>
          <cell r="Q198">
            <v>4</v>
          </cell>
          <cell r="V198">
            <v>21.01923076923077</v>
          </cell>
        </row>
        <row r="199">
          <cell r="O199">
            <v>9</v>
          </cell>
          <cell r="Q199">
            <v>5</v>
          </cell>
          <cell r="V199">
            <v>21.455128205128204</v>
          </cell>
        </row>
        <row r="200">
          <cell r="O200">
            <v>9</v>
          </cell>
          <cell r="Q200">
            <v>6</v>
          </cell>
          <cell r="V200">
            <v>21.935897435897434</v>
          </cell>
        </row>
        <row r="201">
          <cell r="O201">
            <v>9</v>
          </cell>
          <cell r="Q201">
            <v>7</v>
          </cell>
          <cell r="V201">
            <v>22.397435897435898</v>
          </cell>
        </row>
        <row r="202">
          <cell r="O202">
            <v>9</v>
          </cell>
          <cell r="Q202">
            <v>8</v>
          </cell>
          <cell r="V202">
            <v>23.160256410256409</v>
          </cell>
        </row>
        <row r="203">
          <cell r="O203">
            <v>9</v>
          </cell>
          <cell r="Q203">
            <v>9</v>
          </cell>
          <cell r="V203">
            <v>23.96153846153846</v>
          </cell>
        </row>
        <row r="204">
          <cell r="O204">
            <v>9</v>
          </cell>
          <cell r="Q204">
            <v>10</v>
          </cell>
          <cell r="V204">
            <v>24.76923076923077</v>
          </cell>
        </row>
        <row r="205">
          <cell r="O205">
            <v>9</v>
          </cell>
          <cell r="Q205">
            <v>11</v>
          </cell>
          <cell r="V205">
            <v>25.576923076923077</v>
          </cell>
        </row>
        <row r="206">
          <cell r="O206">
            <v>9</v>
          </cell>
          <cell r="Q206">
            <v>12</v>
          </cell>
          <cell r="V206">
            <v>26.403846153846153</v>
          </cell>
        </row>
        <row r="207">
          <cell r="O207">
            <v>9</v>
          </cell>
          <cell r="Q207">
            <v>13</v>
          </cell>
          <cell r="V207">
            <v>27.256410256410255</v>
          </cell>
        </row>
        <row r="208">
          <cell r="O208">
            <v>9</v>
          </cell>
          <cell r="Q208" t="str">
            <v>u1</v>
          </cell>
          <cell r="V208">
            <v>28.198717948717949</v>
          </cell>
        </row>
        <row r="209">
          <cell r="O209">
            <v>9</v>
          </cell>
          <cell r="Q209" t="str">
            <v>u2</v>
          </cell>
          <cell r="V209">
            <v>29.205128205128204</v>
          </cell>
        </row>
        <row r="210">
          <cell r="O210">
            <v>9</v>
          </cell>
          <cell r="Q210" t="str">
            <v>a</v>
          </cell>
          <cell r="V210">
            <v>28.198717948717949</v>
          </cell>
        </row>
        <row r="211">
          <cell r="O211">
            <v>9</v>
          </cell>
          <cell r="Q211" t="str">
            <v>b</v>
          </cell>
          <cell r="V211">
            <v>29.205128205128204</v>
          </cell>
        </row>
        <row r="212">
          <cell r="O212">
            <v>9</v>
          </cell>
          <cell r="Q212" t="str">
            <v>c</v>
          </cell>
          <cell r="V212">
            <v>30.205128205128204</v>
          </cell>
        </row>
        <row r="213">
          <cell r="O213">
            <v>9</v>
          </cell>
          <cell r="Q213" t="str">
            <v>d</v>
          </cell>
          <cell r="V213">
            <v>31.28846153846154</v>
          </cell>
        </row>
        <row r="214">
          <cell r="O214">
            <v>9</v>
          </cell>
          <cell r="Q214" t="str">
            <v>e</v>
          </cell>
          <cell r="V214">
            <v>32.358974358974358</v>
          </cell>
        </row>
        <row r="215">
          <cell r="O215">
            <v>10</v>
          </cell>
          <cell r="Q215" t="str">
            <v>Start</v>
          </cell>
          <cell r="V215">
            <v>20.141025641025642</v>
          </cell>
        </row>
        <row r="216">
          <cell r="O216">
            <v>10</v>
          </cell>
          <cell r="Q216">
            <v>0</v>
          </cell>
          <cell r="V216">
            <v>20.493589743589745</v>
          </cell>
        </row>
        <row r="217">
          <cell r="O217">
            <v>10</v>
          </cell>
          <cell r="Q217">
            <v>1</v>
          </cell>
          <cell r="V217">
            <v>21.01923076923077</v>
          </cell>
        </row>
        <row r="218">
          <cell r="O218">
            <v>10</v>
          </cell>
          <cell r="Q218">
            <v>2</v>
          </cell>
          <cell r="V218">
            <v>21.455128205128204</v>
          </cell>
        </row>
        <row r="219">
          <cell r="O219">
            <v>10</v>
          </cell>
          <cell r="Q219">
            <v>3</v>
          </cell>
          <cell r="V219">
            <v>21.935897435897434</v>
          </cell>
        </row>
        <row r="220">
          <cell r="O220">
            <v>10</v>
          </cell>
          <cell r="Q220">
            <v>4</v>
          </cell>
          <cell r="V220">
            <v>22.397435897435898</v>
          </cell>
        </row>
        <row r="221">
          <cell r="O221">
            <v>10</v>
          </cell>
          <cell r="Q221">
            <v>5</v>
          </cell>
          <cell r="V221">
            <v>23.160256410256409</v>
          </cell>
        </row>
        <row r="222">
          <cell r="O222">
            <v>10</v>
          </cell>
          <cell r="Q222">
            <v>6</v>
          </cell>
          <cell r="V222">
            <v>23.96153846153846</v>
          </cell>
        </row>
        <row r="223">
          <cell r="O223">
            <v>10</v>
          </cell>
          <cell r="Q223">
            <v>7</v>
          </cell>
          <cell r="V223">
            <v>24.76923076923077</v>
          </cell>
        </row>
        <row r="224">
          <cell r="O224">
            <v>10</v>
          </cell>
          <cell r="Q224">
            <v>8</v>
          </cell>
          <cell r="V224">
            <v>25.576923076923077</v>
          </cell>
        </row>
        <row r="225">
          <cell r="O225">
            <v>10</v>
          </cell>
          <cell r="Q225">
            <v>9</v>
          </cell>
          <cell r="V225">
            <v>26.403846153846153</v>
          </cell>
        </row>
        <row r="226">
          <cell r="O226">
            <v>10</v>
          </cell>
          <cell r="Q226">
            <v>10</v>
          </cell>
          <cell r="V226">
            <v>27.256410256410255</v>
          </cell>
        </row>
        <row r="227">
          <cell r="O227">
            <v>10</v>
          </cell>
          <cell r="Q227">
            <v>11</v>
          </cell>
          <cell r="V227">
            <v>28.198717948717949</v>
          </cell>
        </row>
        <row r="228">
          <cell r="O228">
            <v>10</v>
          </cell>
          <cell r="Q228">
            <v>12</v>
          </cell>
          <cell r="V228">
            <v>29.205128205128204</v>
          </cell>
        </row>
        <row r="229">
          <cell r="O229">
            <v>10</v>
          </cell>
          <cell r="Q229">
            <v>13</v>
          </cell>
          <cell r="V229">
            <v>30.205128205128204</v>
          </cell>
        </row>
        <row r="230">
          <cell r="O230">
            <v>10</v>
          </cell>
          <cell r="Q230" t="str">
            <v>u1</v>
          </cell>
          <cell r="V230">
            <v>31.28846153846154</v>
          </cell>
        </row>
        <row r="231">
          <cell r="O231">
            <v>10</v>
          </cell>
          <cell r="Q231" t="str">
            <v>u2</v>
          </cell>
          <cell r="V231">
            <v>32.358974358974358</v>
          </cell>
        </row>
        <row r="232">
          <cell r="O232">
            <v>10</v>
          </cell>
          <cell r="Q232" t="str">
            <v>a</v>
          </cell>
          <cell r="V232">
            <v>31.28846153846154</v>
          </cell>
        </row>
        <row r="233">
          <cell r="O233">
            <v>10</v>
          </cell>
          <cell r="Q233" t="str">
            <v>b</v>
          </cell>
          <cell r="V233">
            <v>32.358974358974358</v>
          </cell>
        </row>
        <row r="234">
          <cell r="O234">
            <v>10</v>
          </cell>
          <cell r="Q234" t="str">
            <v>c</v>
          </cell>
          <cell r="V234">
            <v>33.493589743589745</v>
          </cell>
        </row>
        <row r="235">
          <cell r="O235">
            <v>10</v>
          </cell>
          <cell r="Q235" t="str">
            <v>d</v>
          </cell>
          <cell r="V235">
            <v>34.698717948717949</v>
          </cell>
        </row>
        <row r="236">
          <cell r="O236">
            <v>10</v>
          </cell>
          <cell r="Q236" t="str">
            <v>e</v>
          </cell>
          <cell r="V236">
            <v>35.916666666666664</v>
          </cell>
        </row>
        <row r="237">
          <cell r="O237">
            <v>11</v>
          </cell>
          <cell r="Q237" t="str">
            <v>Start</v>
          </cell>
          <cell r="V237">
            <v>21.570512820512821</v>
          </cell>
        </row>
        <row r="238">
          <cell r="O238">
            <v>11</v>
          </cell>
          <cell r="Q238">
            <v>0</v>
          </cell>
          <cell r="V238">
            <v>21.935897435897434</v>
          </cell>
        </row>
        <row r="239">
          <cell r="O239">
            <v>11</v>
          </cell>
          <cell r="Q239">
            <v>1</v>
          </cell>
          <cell r="V239">
            <v>22.397435897435898</v>
          </cell>
        </row>
        <row r="240">
          <cell r="O240">
            <v>11</v>
          </cell>
          <cell r="Q240">
            <v>2</v>
          </cell>
          <cell r="V240">
            <v>23.160256410256409</v>
          </cell>
        </row>
        <row r="241">
          <cell r="O241">
            <v>11</v>
          </cell>
          <cell r="Q241">
            <v>3</v>
          </cell>
          <cell r="V241">
            <v>23.96153846153846</v>
          </cell>
        </row>
        <row r="242">
          <cell r="O242">
            <v>11</v>
          </cell>
          <cell r="Q242">
            <v>4</v>
          </cell>
          <cell r="V242">
            <v>24.76923076923077</v>
          </cell>
        </row>
        <row r="243">
          <cell r="O243">
            <v>11</v>
          </cell>
          <cell r="Q243">
            <v>5</v>
          </cell>
          <cell r="V243">
            <v>25.576923076923077</v>
          </cell>
        </row>
        <row r="244">
          <cell r="O244">
            <v>11</v>
          </cell>
          <cell r="Q244">
            <v>6</v>
          </cell>
          <cell r="V244">
            <v>26.403846153846153</v>
          </cell>
        </row>
        <row r="245">
          <cell r="O245">
            <v>11</v>
          </cell>
          <cell r="Q245">
            <v>7</v>
          </cell>
          <cell r="V245">
            <v>27.256410256410255</v>
          </cell>
        </row>
        <row r="246">
          <cell r="O246">
            <v>11</v>
          </cell>
          <cell r="Q246">
            <v>8</v>
          </cell>
          <cell r="V246">
            <v>28.198717948717949</v>
          </cell>
        </row>
        <row r="247">
          <cell r="O247">
            <v>11</v>
          </cell>
          <cell r="Q247">
            <v>9</v>
          </cell>
          <cell r="V247">
            <v>29.205128205128204</v>
          </cell>
        </row>
        <row r="248">
          <cell r="O248">
            <v>11</v>
          </cell>
          <cell r="Q248">
            <v>10</v>
          </cell>
          <cell r="V248">
            <v>30.205128205128204</v>
          </cell>
        </row>
        <row r="249">
          <cell r="O249">
            <v>11</v>
          </cell>
          <cell r="Q249">
            <v>11</v>
          </cell>
          <cell r="V249">
            <v>31.28846153846154</v>
          </cell>
        </row>
        <row r="250">
          <cell r="O250">
            <v>11</v>
          </cell>
          <cell r="Q250">
            <v>12</v>
          </cell>
          <cell r="V250">
            <v>32.358974358974358</v>
          </cell>
        </row>
        <row r="251">
          <cell r="O251">
            <v>11</v>
          </cell>
          <cell r="Q251">
            <v>13</v>
          </cell>
          <cell r="V251">
            <v>33.493589743589745</v>
          </cell>
        </row>
        <row r="252">
          <cell r="O252">
            <v>11</v>
          </cell>
          <cell r="Q252" t="str">
            <v>u1</v>
          </cell>
          <cell r="V252">
            <v>34.698717948717949</v>
          </cell>
        </row>
        <row r="253">
          <cell r="O253">
            <v>11</v>
          </cell>
          <cell r="Q253" t="str">
            <v>u2</v>
          </cell>
          <cell r="V253">
            <v>35.916666666666664</v>
          </cell>
        </row>
        <row r="254">
          <cell r="O254">
            <v>11</v>
          </cell>
          <cell r="Q254" t="str">
            <v>a</v>
          </cell>
          <cell r="V254">
            <v>34.698717948717949</v>
          </cell>
        </row>
        <row r="255">
          <cell r="O255">
            <v>11</v>
          </cell>
          <cell r="Q255" t="str">
            <v>b</v>
          </cell>
          <cell r="V255">
            <v>35.916666666666664</v>
          </cell>
        </row>
        <row r="256">
          <cell r="O256">
            <v>11</v>
          </cell>
          <cell r="Q256" t="str">
            <v>c</v>
          </cell>
          <cell r="V256">
            <v>37.185897435897438</v>
          </cell>
        </row>
        <row r="257">
          <cell r="O257">
            <v>11</v>
          </cell>
          <cell r="Q257" t="str">
            <v>d</v>
          </cell>
          <cell r="V257">
            <v>38.557692307692307</v>
          </cell>
        </row>
        <row r="258">
          <cell r="O258">
            <v>11</v>
          </cell>
          <cell r="Q258" t="str">
            <v>e</v>
          </cell>
          <cell r="V258">
            <v>39.967948717948715</v>
          </cell>
        </row>
        <row r="259">
          <cell r="O259">
            <v>12</v>
          </cell>
          <cell r="Q259" t="str">
            <v>Start</v>
          </cell>
          <cell r="V259">
            <v>23.576923076923077</v>
          </cell>
        </row>
        <row r="260">
          <cell r="O260">
            <v>12</v>
          </cell>
          <cell r="Q260">
            <v>0</v>
          </cell>
          <cell r="V260">
            <v>23.96153846153846</v>
          </cell>
        </row>
        <row r="261">
          <cell r="O261">
            <v>12</v>
          </cell>
          <cell r="Q261">
            <v>1</v>
          </cell>
          <cell r="V261">
            <v>24.76923076923077</v>
          </cell>
        </row>
        <row r="262">
          <cell r="O262">
            <v>12</v>
          </cell>
          <cell r="Q262">
            <v>2</v>
          </cell>
          <cell r="V262">
            <v>25.576923076923077</v>
          </cell>
        </row>
        <row r="263">
          <cell r="O263">
            <v>12</v>
          </cell>
          <cell r="Q263">
            <v>3</v>
          </cell>
          <cell r="V263">
            <v>26.403846153846153</v>
          </cell>
        </row>
        <row r="264">
          <cell r="O264">
            <v>12</v>
          </cell>
          <cell r="Q264">
            <v>4</v>
          </cell>
          <cell r="V264">
            <v>27.256410256410255</v>
          </cell>
        </row>
        <row r="265">
          <cell r="O265">
            <v>12</v>
          </cell>
          <cell r="Q265">
            <v>5</v>
          </cell>
          <cell r="V265">
            <v>28.198717948717949</v>
          </cell>
        </row>
        <row r="266">
          <cell r="O266">
            <v>12</v>
          </cell>
          <cell r="Q266">
            <v>6</v>
          </cell>
          <cell r="V266">
            <v>29.205128205128204</v>
          </cell>
        </row>
        <row r="267">
          <cell r="O267">
            <v>12</v>
          </cell>
          <cell r="Q267">
            <v>7</v>
          </cell>
          <cell r="V267">
            <v>30.205128205128204</v>
          </cell>
        </row>
        <row r="268">
          <cell r="O268">
            <v>12</v>
          </cell>
          <cell r="Q268">
            <v>8</v>
          </cell>
          <cell r="V268">
            <v>31.28846153846154</v>
          </cell>
        </row>
        <row r="269">
          <cell r="O269">
            <v>12</v>
          </cell>
          <cell r="Q269">
            <v>9</v>
          </cell>
          <cell r="V269">
            <v>32.358974358974358</v>
          </cell>
        </row>
        <row r="270">
          <cell r="O270">
            <v>12</v>
          </cell>
          <cell r="Q270">
            <v>10</v>
          </cell>
          <cell r="V270">
            <v>33.493589743589745</v>
          </cell>
        </row>
        <row r="271">
          <cell r="O271">
            <v>12</v>
          </cell>
          <cell r="Q271">
            <v>11</v>
          </cell>
          <cell r="V271">
            <v>34.698717948717949</v>
          </cell>
        </row>
        <row r="272">
          <cell r="O272">
            <v>12</v>
          </cell>
          <cell r="Q272">
            <v>12</v>
          </cell>
          <cell r="V272">
            <v>35.916666666666664</v>
          </cell>
        </row>
        <row r="273">
          <cell r="O273">
            <v>12</v>
          </cell>
          <cell r="Q273">
            <v>13</v>
          </cell>
          <cell r="V273">
            <v>37.185897435897438</v>
          </cell>
        </row>
        <row r="274">
          <cell r="O274">
            <v>12</v>
          </cell>
          <cell r="Q274" t="str">
            <v>u1</v>
          </cell>
          <cell r="V274">
            <v>38.557692307692307</v>
          </cell>
        </row>
        <row r="275">
          <cell r="O275">
            <v>12</v>
          </cell>
          <cell r="Q275" t="str">
            <v>u2</v>
          </cell>
          <cell r="V275">
            <v>39.967948717948715</v>
          </cell>
        </row>
        <row r="276">
          <cell r="O276">
            <v>12</v>
          </cell>
          <cell r="Q276" t="str">
            <v>a</v>
          </cell>
          <cell r="V276">
            <v>38.557692307692307</v>
          </cell>
        </row>
        <row r="277">
          <cell r="O277">
            <v>12</v>
          </cell>
          <cell r="Q277" t="str">
            <v>b</v>
          </cell>
          <cell r="V277">
            <v>39.967948717948715</v>
          </cell>
        </row>
        <row r="278">
          <cell r="O278">
            <v>12</v>
          </cell>
          <cell r="Q278" t="str">
            <v>c</v>
          </cell>
          <cell r="V278">
            <v>41.448717948717949</v>
          </cell>
        </row>
        <row r="279">
          <cell r="O279">
            <v>12</v>
          </cell>
          <cell r="Q279" t="str">
            <v>d</v>
          </cell>
          <cell r="V279">
            <v>43.698717948717949</v>
          </cell>
        </row>
        <row r="280">
          <cell r="O280">
            <v>12</v>
          </cell>
          <cell r="Q280" t="str">
            <v>e</v>
          </cell>
          <cell r="V280">
            <v>46.044871794871796</v>
          </cell>
        </row>
        <row r="281">
          <cell r="O281">
            <v>13</v>
          </cell>
          <cell r="Q281" t="str">
            <v>Start</v>
          </cell>
          <cell r="V281">
            <v>26</v>
          </cell>
        </row>
        <row r="282">
          <cell r="O282">
            <v>13</v>
          </cell>
          <cell r="Q282">
            <v>0</v>
          </cell>
          <cell r="V282">
            <v>26.403846153846153</v>
          </cell>
        </row>
        <row r="283">
          <cell r="O283">
            <v>13</v>
          </cell>
          <cell r="Q283">
            <v>1</v>
          </cell>
          <cell r="V283">
            <v>27.256410256410255</v>
          </cell>
        </row>
        <row r="284">
          <cell r="O284">
            <v>13</v>
          </cell>
          <cell r="Q284">
            <v>2</v>
          </cell>
          <cell r="V284">
            <v>28.198717948717949</v>
          </cell>
        </row>
        <row r="285">
          <cell r="O285">
            <v>13</v>
          </cell>
          <cell r="Q285">
            <v>3</v>
          </cell>
          <cell r="V285">
            <v>29.205128205128204</v>
          </cell>
        </row>
        <row r="286">
          <cell r="O286">
            <v>13</v>
          </cell>
          <cell r="Q286">
            <v>4</v>
          </cell>
          <cell r="V286">
            <v>30.205128205128204</v>
          </cell>
        </row>
        <row r="287">
          <cell r="O287">
            <v>13</v>
          </cell>
          <cell r="Q287">
            <v>5</v>
          </cell>
          <cell r="V287">
            <v>31.28846153846154</v>
          </cell>
        </row>
        <row r="288">
          <cell r="O288">
            <v>13</v>
          </cell>
          <cell r="Q288">
            <v>6</v>
          </cell>
          <cell r="V288">
            <v>32.358974358974358</v>
          </cell>
        </row>
        <row r="289">
          <cell r="O289">
            <v>13</v>
          </cell>
          <cell r="Q289">
            <v>7</v>
          </cell>
          <cell r="V289">
            <v>33.493589743589745</v>
          </cell>
        </row>
        <row r="290">
          <cell r="O290">
            <v>13</v>
          </cell>
          <cell r="Q290">
            <v>8</v>
          </cell>
          <cell r="V290">
            <v>34.698717948717949</v>
          </cell>
        </row>
        <row r="291">
          <cell r="O291">
            <v>13</v>
          </cell>
          <cell r="Q291">
            <v>9</v>
          </cell>
          <cell r="V291">
            <v>35.916666666666664</v>
          </cell>
        </row>
        <row r="292">
          <cell r="O292">
            <v>13</v>
          </cell>
          <cell r="Q292">
            <v>10</v>
          </cell>
          <cell r="V292">
            <v>37.185897435897438</v>
          </cell>
        </row>
        <row r="293">
          <cell r="O293">
            <v>13</v>
          </cell>
          <cell r="Q293">
            <v>11</v>
          </cell>
          <cell r="V293">
            <v>38.557692307692307</v>
          </cell>
        </row>
        <row r="294">
          <cell r="O294">
            <v>13</v>
          </cell>
          <cell r="Q294">
            <v>12</v>
          </cell>
          <cell r="V294">
            <v>39.967948717948715</v>
          </cell>
        </row>
        <row r="295">
          <cell r="O295">
            <v>13</v>
          </cell>
          <cell r="Q295">
            <v>13</v>
          </cell>
          <cell r="V295">
            <v>41.448717948717949</v>
          </cell>
        </row>
        <row r="296">
          <cell r="O296">
            <v>13</v>
          </cell>
          <cell r="Q296" t="str">
            <v>u1</v>
          </cell>
          <cell r="V296">
            <v>43.698717948717949</v>
          </cell>
        </row>
        <row r="297">
          <cell r="O297">
            <v>13</v>
          </cell>
          <cell r="Q297" t="str">
            <v>u2</v>
          </cell>
          <cell r="V297">
            <v>46.044871794871796</v>
          </cell>
        </row>
        <row r="298">
          <cell r="O298">
            <v>13</v>
          </cell>
          <cell r="Q298" t="str">
            <v>a</v>
          </cell>
          <cell r="V298">
            <v>43.698717948717949</v>
          </cell>
        </row>
        <row r="299">
          <cell r="O299">
            <v>13</v>
          </cell>
          <cell r="Q299" t="str">
            <v>b</v>
          </cell>
          <cell r="V299">
            <v>46.044871794871796</v>
          </cell>
        </row>
        <row r="300">
          <cell r="O300">
            <v>13</v>
          </cell>
          <cell r="Q300" t="str">
            <v>c</v>
          </cell>
          <cell r="V300">
            <v>48.512820512820511</v>
          </cell>
        </row>
        <row r="301">
          <cell r="O301">
            <v>13</v>
          </cell>
          <cell r="Q301" t="str">
            <v>d</v>
          </cell>
          <cell r="V301">
            <v>51.128205128205131</v>
          </cell>
        </row>
        <row r="302">
          <cell r="O302">
            <v>13</v>
          </cell>
          <cell r="Q302" t="str">
            <v>e</v>
          </cell>
          <cell r="V302">
            <v>53.871794871794869</v>
          </cell>
        </row>
        <row r="303">
          <cell r="O303">
            <v>14</v>
          </cell>
          <cell r="Q303" t="str">
            <v>Start</v>
          </cell>
          <cell r="V303">
            <v>27.775641025641026</v>
          </cell>
        </row>
        <row r="304">
          <cell r="O304">
            <v>14</v>
          </cell>
          <cell r="Q304">
            <v>0</v>
          </cell>
          <cell r="V304">
            <v>28.198717948717949</v>
          </cell>
        </row>
        <row r="305">
          <cell r="O305">
            <v>14</v>
          </cell>
          <cell r="Q305">
            <v>1</v>
          </cell>
          <cell r="V305">
            <v>29.205128205128204</v>
          </cell>
        </row>
        <row r="306">
          <cell r="O306">
            <v>14</v>
          </cell>
          <cell r="Q306">
            <v>2</v>
          </cell>
          <cell r="V306">
            <v>30.205128205128204</v>
          </cell>
        </row>
        <row r="307">
          <cell r="O307">
            <v>14</v>
          </cell>
          <cell r="Q307">
            <v>3</v>
          </cell>
          <cell r="V307">
            <v>31.28846153846154</v>
          </cell>
        </row>
        <row r="308">
          <cell r="O308">
            <v>14</v>
          </cell>
          <cell r="Q308">
            <v>4</v>
          </cell>
          <cell r="V308">
            <v>32.358974358974358</v>
          </cell>
        </row>
        <row r="309">
          <cell r="O309">
            <v>14</v>
          </cell>
          <cell r="Q309">
            <v>5</v>
          </cell>
          <cell r="V309">
            <v>33.493589743589745</v>
          </cell>
        </row>
        <row r="310">
          <cell r="O310">
            <v>14</v>
          </cell>
          <cell r="Q310">
            <v>6</v>
          </cell>
          <cell r="V310">
            <v>34.698717948717949</v>
          </cell>
        </row>
        <row r="311">
          <cell r="O311">
            <v>14</v>
          </cell>
          <cell r="Q311">
            <v>7</v>
          </cell>
          <cell r="V311">
            <v>35.916666666666664</v>
          </cell>
        </row>
        <row r="312">
          <cell r="O312">
            <v>14</v>
          </cell>
          <cell r="Q312">
            <v>8</v>
          </cell>
          <cell r="V312">
            <v>37.185897435897438</v>
          </cell>
        </row>
        <row r="313">
          <cell r="O313">
            <v>14</v>
          </cell>
          <cell r="Q313">
            <v>9</v>
          </cell>
          <cell r="V313">
            <v>38.557692307692307</v>
          </cell>
        </row>
        <row r="314">
          <cell r="O314">
            <v>14</v>
          </cell>
          <cell r="Q314">
            <v>10</v>
          </cell>
          <cell r="V314">
            <v>39.967948717948715</v>
          </cell>
        </row>
        <row r="315">
          <cell r="O315">
            <v>14</v>
          </cell>
          <cell r="Q315">
            <v>11</v>
          </cell>
          <cell r="V315">
            <v>41.448717948717949</v>
          </cell>
        </row>
        <row r="316">
          <cell r="O316">
            <v>14</v>
          </cell>
          <cell r="Q316">
            <v>12</v>
          </cell>
          <cell r="V316">
            <v>43.698717948717949</v>
          </cell>
        </row>
        <row r="317">
          <cell r="O317">
            <v>14</v>
          </cell>
          <cell r="Q317">
            <v>13</v>
          </cell>
          <cell r="V317">
            <v>46.044871794871796</v>
          </cell>
        </row>
        <row r="318">
          <cell r="O318">
            <v>14</v>
          </cell>
          <cell r="Q318" t="str">
            <v>u1</v>
          </cell>
          <cell r="V318">
            <v>48.512820512820511</v>
          </cell>
        </row>
        <row r="319">
          <cell r="O319">
            <v>14</v>
          </cell>
          <cell r="Q319" t="str">
            <v>u2</v>
          </cell>
          <cell r="V319">
            <v>51.128205128205131</v>
          </cell>
        </row>
        <row r="320">
          <cell r="O320">
            <v>14</v>
          </cell>
          <cell r="Q320" t="str">
            <v>a</v>
          </cell>
          <cell r="V320">
            <v>48.512820512820511</v>
          </cell>
        </row>
        <row r="321">
          <cell r="O321">
            <v>14</v>
          </cell>
          <cell r="Q321" t="str">
            <v>b</v>
          </cell>
          <cell r="V321">
            <v>51.128205128205131</v>
          </cell>
        </row>
        <row r="322">
          <cell r="O322">
            <v>14</v>
          </cell>
          <cell r="Q322" t="str">
            <v>c</v>
          </cell>
          <cell r="V322">
            <v>53.871794871794869</v>
          </cell>
        </row>
        <row r="323">
          <cell r="O323">
            <v>14</v>
          </cell>
          <cell r="Q323" t="str">
            <v>d</v>
          </cell>
          <cell r="V323">
            <v>56.769230769230766</v>
          </cell>
        </row>
        <row r="324">
          <cell r="O324">
            <v>14</v>
          </cell>
          <cell r="Q324" t="str">
            <v>e</v>
          </cell>
          <cell r="V324">
            <v>59.839743589743591</v>
          </cell>
        </row>
        <row r="325">
          <cell r="O325">
            <v>15</v>
          </cell>
          <cell r="Q325" t="str">
            <v>Start</v>
          </cell>
          <cell r="V325">
            <v>29.756410256410255</v>
          </cell>
        </row>
        <row r="326">
          <cell r="O326">
            <v>15</v>
          </cell>
          <cell r="Q326">
            <v>0</v>
          </cell>
          <cell r="V326">
            <v>30.205128205128204</v>
          </cell>
        </row>
        <row r="327">
          <cell r="O327">
            <v>15</v>
          </cell>
          <cell r="Q327">
            <v>1</v>
          </cell>
          <cell r="V327">
            <v>31.28846153846154</v>
          </cell>
        </row>
        <row r="328">
          <cell r="O328">
            <v>15</v>
          </cell>
          <cell r="Q328">
            <v>2</v>
          </cell>
          <cell r="V328">
            <v>32.358974358974358</v>
          </cell>
        </row>
        <row r="329">
          <cell r="O329">
            <v>15</v>
          </cell>
          <cell r="Q329">
            <v>3</v>
          </cell>
          <cell r="V329">
            <v>33.493589743589745</v>
          </cell>
        </row>
        <row r="330">
          <cell r="O330">
            <v>15</v>
          </cell>
          <cell r="Q330">
            <v>4</v>
          </cell>
          <cell r="V330">
            <v>34.698717948717949</v>
          </cell>
        </row>
        <row r="331">
          <cell r="O331">
            <v>15</v>
          </cell>
          <cell r="Q331">
            <v>5</v>
          </cell>
          <cell r="V331">
            <v>35.916666666666664</v>
          </cell>
        </row>
        <row r="332">
          <cell r="O332">
            <v>15</v>
          </cell>
          <cell r="Q332">
            <v>6</v>
          </cell>
          <cell r="V332">
            <v>37.185897435897438</v>
          </cell>
        </row>
        <row r="333">
          <cell r="O333">
            <v>15</v>
          </cell>
          <cell r="Q333">
            <v>7</v>
          </cell>
          <cell r="V333">
            <v>38.557692307692307</v>
          </cell>
        </row>
        <row r="334">
          <cell r="O334">
            <v>15</v>
          </cell>
          <cell r="Q334">
            <v>8</v>
          </cell>
          <cell r="V334">
            <v>39.967948717948715</v>
          </cell>
        </row>
        <row r="335">
          <cell r="O335">
            <v>15</v>
          </cell>
          <cell r="Q335">
            <v>9</v>
          </cell>
          <cell r="V335">
            <v>41.448717948717949</v>
          </cell>
        </row>
        <row r="336">
          <cell r="O336">
            <v>15</v>
          </cell>
          <cell r="Q336">
            <v>10</v>
          </cell>
          <cell r="V336">
            <v>43.698717948717949</v>
          </cell>
        </row>
        <row r="337">
          <cell r="O337">
            <v>15</v>
          </cell>
          <cell r="Q337">
            <v>11</v>
          </cell>
          <cell r="V337">
            <v>46.044871794871796</v>
          </cell>
        </row>
        <row r="338">
          <cell r="O338">
            <v>15</v>
          </cell>
          <cell r="Q338">
            <v>12</v>
          </cell>
          <cell r="V338">
            <v>48.512820512820511</v>
          </cell>
        </row>
        <row r="339">
          <cell r="O339">
            <v>15</v>
          </cell>
          <cell r="Q339">
            <v>13</v>
          </cell>
          <cell r="V339">
            <v>51.128205128205131</v>
          </cell>
        </row>
        <row r="340">
          <cell r="O340">
            <v>15</v>
          </cell>
          <cell r="Q340" t="str">
            <v>u1</v>
          </cell>
          <cell r="V340">
            <v>53.871794871794869</v>
          </cell>
        </row>
        <row r="341">
          <cell r="O341">
            <v>15</v>
          </cell>
          <cell r="Q341" t="str">
            <v>u2</v>
          </cell>
          <cell r="V341">
            <v>56.769230769230766</v>
          </cell>
        </row>
        <row r="342">
          <cell r="O342">
            <v>15</v>
          </cell>
          <cell r="Q342" t="str">
            <v>a</v>
          </cell>
          <cell r="V342">
            <v>53.871794871794869</v>
          </cell>
        </row>
        <row r="343">
          <cell r="O343">
            <v>15</v>
          </cell>
          <cell r="Q343" t="str">
            <v>b</v>
          </cell>
          <cell r="V343">
            <v>56.769230769230766</v>
          </cell>
        </row>
        <row r="344">
          <cell r="O344">
            <v>15</v>
          </cell>
          <cell r="Q344" t="str">
            <v>c</v>
          </cell>
          <cell r="V344">
            <v>59.839743589743591</v>
          </cell>
        </row>
        <row r="345">
          <cell r="O345">
            <v>15</v>
          </cell>
          <cell r="Q345" t="str">
            <v>d</v>
          </cell>
          <cell r="V345">
            <v>63.057692307692307</v>
          </cell>
        </row>
        <row r="346">
          <cell r="O346">
            <v>15</v>
          </cell>
          <cell r="Q346" t="str">
            <v>e</v>
          </cell>
          <cell r="V346">
            <v>66.448717948717942</v>
          </cell>
        </row>
      </sheetData>
      <sheetData sheetId="9">
        <row r="16">
          <cell r="A16">
            <v>1</v>
          </cell>
          <cell r="C16">
            <v>0</v>
          </cell>
          <cell r="F16">
            <v>10.84724358974359</v>
          </cell>
        </row>
        <row r="17">
          <cell r="A17">
            <v>1</v>
          </cell>
          <cell r="C17">
            <v>1</v>
          </cell>
          <cell r="F17">
            <v>11.174102564102565</v>
          </cell>
        </row>
        <row r="18">
          <cell r="A18">
            <v>1</v>
          </cell>
          <cell r="C18">
            <v>2</v>
          </cell>
          <cell r="F18">
            <v>11.508910256410257</v>
          </cell>
        </row>
        <row r="19">
          <cell r="A19">
            <v>1</v>
          </cell>
          <cell r="C19">
            <v>3</v>
          </cell>
          <cell r="F19">
            <v>11.851602564102564</v>
          </cell>
        </row>
        <row r="20">
          <cell r="A20">
            <v>1</v>
          </cell>
          <cell r="C20">
            <v>4</v>
          </cell>
          <cell r="F20">
            <v>12.210064102564102</v>
          </cell>
        </row>
        <row r="21">
          <cell r="A21">
            <v>1</v>
          </cell>
          <cell r="C21">
            <v>5</v>
          </cell>
          <cell r="F21">
            <v>12.576794871794872</v>
          </cell>
        </row>
        <row r="22">
          <cell r="A22">
            <v>1</v>
          </cell>
          <cell r="C22">
            <v>6</v>
          </cell>
          <cell r="F22">
            <v>12.951346153846155</v>
          </cell>
        </row>
        <row r="23">
          <cell r="A23">
            <v>1</v>
          </cell>
          <cell r="C23">
            <v>7</v>
          </cell>
          <cell r="F23">
            <v>13.342051282051283</v>
          </cell>
        </row>
        <row r="24">
          <cell r="A24">
            <v>1</v>
          </cell>
          <cell r="C24">
            <v>8</v>
          </cell>
          <cell r="F24">
            <v>13.740512820512821</v>
          </cell>
        </row>
        <row r="25">
          <cell r="A25">
            <v>1</v>
          </cell>
          <cell r="C25">
            <v>9</v>
          </cell>
          <cell r="F25">
            <v>14.154871794871793</v>
          </cell>
        </row>
        <row r="26">
          <cell r="A26">
            <v>1</v>
          </cell>
          <cell r="C26">
            <v>10</v>
          </cell>
          <cell r="F26">
            <v>0</v>
          </cell>
        </row>
        <row r="27">
          <cell r="A27">
            <v>1</v>
          </cell>
          <cell r="C27">
            <v>11</v>
          </cell>
          <cell r="F27">
            <v>0</v>
          </cell>
        </row>
        <row r="28">
          <cell r="A28">
            <v>1</v>
          </cell>
          <cell r="C28">
            <v>12</v>
          </cell>
          <cell r="F28">
            <v>0</v>
          </cell>
        </row>
        <row r="29">
          <cell r="A29">
            <v>1</v>
          </cell>
          <cell r="C29">
            <v>13</v>
          </cell>
          <cell r="F29">
            <v>0</v>
          </cell>
        </row>
        <row r="30">
          <cell r="A30">
            <v>1</v>
          </cell>
          <cell r="C30" t="str">
            <v>u1</v>
          </cell>
          <cell r="F30">
            <v>14.577371794871796</v>
          </cell>
        </row>
        <row r="31">
          <cell r="A31">
            <v>1</v>
          </cell>
          <cell r="C31" t="str">
            <v>u2</v>
          </cell>
          <cell r="F31">
            <v>15.015641025641026</v>
          </cell>
        </row>
        <row r="32">
          <cell r="A32">
            <v>2</v>
          </cell>
          <cell r="C32">
            <v>0</v>
          </cell>
          <cell r="F32">
            <v>11.026602564102564</v>
          </cell>
        </row>
        <row r="33">
          <cell r="A33">
            <v>2</v>
          </cell>
          <cell r="C33">
            <v>1</v>
          </cell>
          <cell r="F33">
            <v>11.361410256410258</v>
          </cell>
        </row>
        <row r="34">
          <cell r="A34">
            <v>2</v>
          </cell>
          <cell r="C34">
            <v>2</v>
          </cell>
          <cell r="F34">
            <v>11.708269230769231</v>
          </cell>
        </row>
        <row r="35">
          <cell r="A35">
            <v>2</v>
          </cell>
          <cell r="C35">
            <v>3</v>
          </cell>
          <cell r="F35">
            <v>12.066794871794873</v>
          </cell>
        </row>
        <row r="36">
          <cell r="A36">
            <v>2</v>
          </cell>
          <cell r="C36">
            <v>4</v>
          </cell>
          <cell r="F36">
            <v>12.433333333333334</v>
          </cell>
        </row>
        <row r="37">
          <cell r="A37">
            <v>2</v>
          </cell>
          <cell r="C37">
            <v>5</v>
          </cell>
          <cell r="F37">
            <v>12.815961538461538</v>
          </cell>
        </row>
        <row r="38">
          <cell r="A38">
            <v>2</v>
          </cell>
          <cell r="C38">
            <v>6</v>
          </cell>
          <cell r="F38">
            <v>13.20647435897436</v>
          </cell>
        </row>
        <row r="39">
          <cell r="A39">
            <v>2</v>
          </cell>
          <cell r="C39">
            <v>7</v>
          </cell>
          <cell r="F39">
            <v>13.609102564102564</v>
          </cell>
        </row>
        <row r="40">
          <cell r="A40">
            <v>2</v>
          </cell>
          <cell r="C40">
            <v>8</v>
          </cell>
          <cell r="F40">
            <v>14.023461538461538</v>
          </cell>
        </row>
        <row r="41">
          <cell r="A41">
            <v>2</v>
          </cell>
          <cell r="C41">
            <v>9</v>
          </cell>
          <cell r="F41">
            <v>14.45</v>
          </cell>
        </row>
        <row r="42">
          <cell r="A42">
            <v>2</v>
          </cell>
          <cell r="C42">
            <v>10</v>
          </cell>
          <cell r="F42">
            <v>14.892307692307691</v>
          </cell>
        </row>
        <row r="43">
          <cell r="A43">
            <v>2</v>
          </cell>
          <cell r="C43">
            <v>11</v>
          </cell>
          <cell r="F43">
            <v>0</v>
          </cell>
        </row>
        <row r="44">
          <cell r="A44">
            <v>2</v>
          </cell>
          <cell r="C44">
            <v>12</v>
          </cell>
          <cell r="F44">
            <v>0</v>
          </cell>
        </row>
        <row r="45">
          <cell r="A45">
            <v>2</v>
          </cell>
          <cell r="C45">
            <v>13</v>
          </cell>
          <cell r="F45">
            <v>0</v>
          </cell>
        </row>
        <row r="46">
          <cell r="A46">
            <v>2</v>
          </cell>
          <cell r="C46" t="str">
            <v>u1</v>
          </cell>
          <cell r="F46">
            <v>15.346410256410255</v>
          </cell>
        </row>
        <row r="47">
          <cell r="A47">
            <v>2</v>
          </cell>
          <cell r="C47" t="str">
            <v>u2</v>
          </cell>
          <cell r="F47">
            <v>15.812884615384615</v>
          </cell>
        </row>
        <row r="48">
          <cell r="A48">
            <v>3</v>
          </cell>
          <cell r="C48">
            <v>0</v>
          </cell>
          <cell r="F48">
            <v>11.584551282051283</v>
          </cell>
        </row>
        <row r="49">
          <cell r="A49">
            <v>3</v>
          </cell>
          <cell r="C49">
            <v>1</v>
          </cell>
          <cell r="F49">
            <v>11.943269230769232</v>
          </cell>
        </row>
        <row r="50">
          <cell r="A50">
            <v>3</v>
          </cell>
          <cell r="C50">
            <v>2</v>
          </cell>
          <cell r="F50">
            <v>12.313910256410256</v>
          </cell>
        </row>
        <row r="51">
          <cell r="A51">
            <v>3</v>
          </cell>
          <cell r="C51">
            <v>3</v>
          </cell>
          <cell r="F51">
            <v>12.69647435897436</v>
          </cell>
        </row>
        <row r="52">
          <cell r="A52">
            <v>3</v>
          </cell>
          <cell r="C52">
            <v>4</v>
          </cell>
          <cell r="F52">
            <v>13.091089743589745</v>
          </cell>
        </row>
        <row r="53">
          <cell r="A53">
            <v>3</v>
          </cell>
          <cell r="C53">
            <v>5</v>
          </cell>
          <cell r="F53">
            <v>13.493461538461538</v>
          </cell>
        </row>
        <row r="54">
          <cell r="A54">
            <v>3</v>
          </cell>
          <cell r="C54">
            <v>6</v>
          </cell>
          <cell r="F54">
            <v>13.911923076923078</v>
          </cell>
        </row>
        <row r="55">
          <cell r="A55">
            <v>3</v>
          </cell>
          <cell r="C55">
            <v>7</v>
          </cell>
          <cell r="F55">
            <v>14.346153846153847</v>
          </cell>
        </row>
        <row r="56">
          <cell r="A56">
            <v>3</v>
          </cell>
          <cell r="C56">
            <v>8</v>
          </cell>
          <cell r="F56">
            <v>14.788653846153847</v>
          </cell>
        </row>
        <row r="57">
          <cell r="A57">
            <v>3</v>
          </cell>
          <cell r="C57">
            <v>9</v>
          </cell>
          <cell r="F57">
            <v>15.246858974358975</v>
          </cell>
        </row>
        <row r="58">
          <cell r="A58">
            <v>3</v>
          </cell>
          <cell r="C58">
            <v>10</v>
          </cell>
          <cell r="F58">
            <v>15.721025641025641</v>
          </cell>
        </row>
        <row r="59">
          <cell r="A59">
            <v>3</v>
          </cell>
          <cell r="C59">
            <v>11</v>
          </cell>
          <cell r="F59">
            <v>0</v>
          </cell>
        </row>
        <row r="60">
          <cell r="A60">
            <v>3</v>
          </cell>
          <cell r="C60">
            <v>12</v>
          </cell>
          <cell r="F60">
            <v>0</v>
          </cell>
        </row>
        <row r="61">
          <cell r="A61">
            <v>3</v>
          </cell>
          <cell r="C61">
            <v>13</v>
          </cell>
          <cell r="F61">
            <v>0</v>
          </cell>
        </row>
        <row r="62">
          <cell r="A62">
            <v>3</v>
          </cell>
          <cell r="C62" t="str">
            <v>u1</v>
          </cell>
          <cell r="F62">
            <v>16.207307692307694</v>
          </cell>
        </row>
        <row r="63">
          <cell r="A63">
            <v>3</v>
          </cell>
          <cell r="C63" t="str">
            <v>u2</v>
          </cell>
          <cell r="F63">
            <v>16.709294871794871</v>
          </cell>
        </row>
        <row r="64">
          <cell r="A64">
            <v>4</v>
          </cell>
          <cell r="C64">
            <v>0</v>
          </cell>
          <cell r="F64">
            <v>12.333910256410256</v>
          </cell>
        </row>
        <row r="65">
          <cell r="A65">
            <v>4</v>
          </cell>
          <cell r="C65">
            <v>1</v>
          </cell>
          <cell r="F65">
            <v>12.720384615384615</v>
          </cell>
        </row>
        <row r="66">
          <cell r="A66">
            <v>4</v>
          </cell>
          <cell r="C66">
            <v>2</v>
          </cell>
          <cell r="F66">
            <v>13.123012820512821</v>
          </cell>
        </row>
        <row r="67">
          <cell r="A67">
            <v>4</v>
          </cell>
          <cell r="C67">
            <v>3</v>
          </cell>
          <cell r="F67">
            <v>13.537179487179488</v>
          </cell>
        </row>
        <row r="68">
          <cell r="A68">
            <v>4</v>
          </cell>
          <cell r="C68">
            <v>4</v>
          </cell>
          <cell r="F68">
            <v>13.96352564102564</v>
          </cell>
        </row>
        <row r="69">
          <cell r="A69">
            <v>4</v>
          </cell>
          <cell r="C69">
            <v>5</v>
          </cell>
          <cell r="F69">
            <v>14.401858974358975</v>
          </cell>
        </row>
        <row r="70">
          <cell r="A70">
            <v>4</v>
          </cell>
          <cell r="C70">
            <v>6</v>
          </cell>
          <cell r="F70">
            <v>14.85621794871795</v>
          </cell>
        </row>
        <row r="71">
          <cell r="A71">
            <v>4</v>
          </cell>
          <cell r="C71">
            <v>7</v>
          </cell>
          <cell r="F71">
            <v>15.322435897435899</v>
          </cell>
        </row>
        <row r="72">
          <cell r="A72">
            <v>4</v>
          </cell>
          <cell r="C72">
            <v>8</v>
          </cell>
          <cell r="F72">
            <v>15.808910256410257</v>
          </cell>
        </row>
        <row r="73">
          <cell r="A73">
            <v>4</v>
          </cell>
          <cell r="C73">
            <v>9</v>
          </cell>
          <cell r="F73">
            <v>16.306794871794871</v>
          </cell>
        </row>
        <row r="74">
          <cell r="A74">
            <v>4</v>
          </cell>
          <cell r="C74">
            <v>10</v>
          </cell>
          <cell r="F74">
            <v>16.816858974358972</v>
          </cell>
        </row>
        <row r="75">
          <cell r="A75">
            <v>4</v>
          </cell>
          <cell r="C75">
            <v>11</v>
          </cell>
          <cell r="F75">
            <v>0</v>
          </cell>
        </row>
        <row r="76">
          <cell r="A76">
            <v>4</v>
          </cell>
          <cell r="C76">
            <v>12</v>
          </cell>
          <cell r="F76">
            <v>0</v>
          </cell>
        </row>
        <row r="77">
          <cell r="A77">
            <v>4</v>
          </cell>
          <cell r="C77">
            <v>13</v>
          </cell>
          <cell r="F77">
            <v>0</v>
          </cell>
        </row>
        <row r="78">
          <cell r="A78">
            <v>4</v>
          </cell>
          <cell r="C78" t="str">
            <v>u1</v>
          </cell>
          <cell r="F78">
            <v>17.347051282051282</v>
          </cell>
        </row>
        <row r="79">
          <cell r="A79">
            <v>4</v>
          </cell>
          <cell r="C79" t="str">
            <v>u2</v>
          </cell>
          <cell r="F79">
            <v>17.89294871794872</v>
          </cell>
        </row>
        <row r="80">
          <cell r="A80">
            <v>5</v>
          </cell>
          <cell r="C80">
            <v>0</v>
          </cell>
          <cell r="F80">
            <v>12.768012820512821</v>
          </cell>
        </row>
        <row r="81">
          <cell r="A81">
            <v>5</v>
          </cell>
          <cell r="C81">
            <v>1</v>
          </cell>
          <cell r="F81">
            <v>13.178589743589745</v>
          </cell>
        </row>
        <row r="82">
          <cell r="A82">
            <v>5</v>
          </cell>
          <cell r="C82">
            <v>2</v>
          </cell>
          <cell r="F82">
            <v>13.597115384615385</v>
          </cell>
        </row>
        <row r="83">
          <cell r="A83">
            <v>5</v>
          </cell>
          <cell r="C83">
            <v>3</v>
          </cell>
          <cell r="F83">
            <v>14.035384615384615</v>
          </cell>
        </row>
        <row r="84">
          <cell r="A84">
            <v>5</v>
          </cell>
          <cell r="C84">
            <v>4</v>
          </cell>
          <cell r="F84">
            <v>14.481923076923076</v>
          </cell>
        </row>
        <row r="85">
          <cell r="A85">
            <v>5</v>
          </cell>
          <cell r="C85">
            <v>5</v>
          </cell>
          <cell r="F85">
            <v>14.947820512820513</v>
          </cell>
        </row>
        <row r="86">
          <cell r="A86">
            <v>5</v>
          </cell>
          <cell r="C86">
            <v>6</v>
          </cell>
          <cell r="F86">
            <v>15.426217948717948</v>
          </cell>
        </row>
        <row r="87">
          <cell r="A87">
            <v>5</v>
          </cell>
          <cell r="C87">
            <v>7</v>
          </cell>
          <cell r="F87">
            <v>15.916410256410257</v>
          </cell>
        </row>
        <row r="88">
          <cell r="A88">
            <v>5</v>
          </cell>
          <cell r="C88">
            <v>8</v>
          </cell>
          <cell r="F88">
            <v>16.42653846153846</v>
          </cell>
        </row>
        <row r="89">
          <cell r="A89">
            <v>5</v>
          </cell>
          <cell r="C89">
            <v>9</v>
          </cell>
          <cell r="F89">
            <v>16.952435897435898</v>
          </cell>
        </row>
        <row r="90">
          <cell r="A90">
            <v>5</v>
          </cell>
          <cell r="C90">
            <v>10</v>
          </cell>
          <cell r="F90">
            <v>17.494615384615383</v>
          </cell>
        </row>
        <row r="91">
          <cell r="A91">
            <v>5</v>
          </cell>
          <cell r="C91">
            <v>11</v>
          </cell>
          <cell r="F91">
            <v>18.056217948717947</v>
          </cell>
        </row>
        <row r="92">
          <cell r="A92">
            <v>5</v>
          </cell>
          <cell r="C92">
            <v>12</v>
          </cell>
          <cell r="F92">
            <v>0</v>
          </cell>
        </row>
        <row r="93">
          <cell r="A93">
            <v>5</v>
          </cell>
          <cell r="C93">
            <v>13</v>
          </cell>
          <cell r="F93">
            <v>0</v>
          </cell>
        </row>
        <row r="94">
          <cell r="A94">
            <v>5</v>
          </cell>
          <cell r="C94" t="str">
            <v>u1</v>
          </cell>
          <cell r="F94">
            <v>18.634230769230768</v>
          </cell>
        </row>
        <row r="95">
          <cell r="A95">
            <v>5</v>
          </cell>
          <cell r="C95" t="str">
            <v>u2</v>
          </cell>
          <cell r="F95">
            <v>19.227820512820511</v>
          </cell>
        </row>
        <row r="96">
          <cell r="A96">
            <v>6</v>
          </cell>
          <cell r="C96">
            <v>0</v>
          </cell>
          <cell r="F96">
            <v>13.692756410256411</v>
          </cell>
        </row>
        <row r="97">
          <cell r="A97">
            <v>6</v>
          </cell>
          <cell r="C97">
            <v>1</v>
          </cell>
          <cell r="F97">
            <v>14.138846153846153</v>
          </cell>
        </row>
        <row r="98">
          <cell r="A98">
            <v>6</v>
          </cell>
          <cell r="C98">
            <v>2</v>
          </cell>
          <cell r="F98">
            <v>14.597371794871796</v>
          </cell>
        </row>
        <row r="99">
          <cell r="A99">
            <v>6</v>
          </cell>
          <cell r="C99">
            <v>3</v>
          </cell>
          <cell r="F99">
            <v>15.071602564102564</v>
          </cell>
        </row>
        <row r="100">
          <cell r="A100">
            <v>6</v>
          </cell>
          <cell r="C100">
            <v>4</v>
          </cell>
          <cell r="F100">
            <v>15.561666666666666</v>
          </cell>
        </row>
        <row r="101">
          <cell r="A101">
            <v>6</v>
          </cell>
          <cell r="C101">
            <v>5</v>
          </cell>
          <cell r="F101">
            <v>16.067564102564102</v>
          </cell>
        </row>
        <row r="102">
          <cell r="A102">
            <v>6</v>
          </cell>
          <cell r="C102">
            <v>6</v>
          </cell>
          <cell r="F102">
            <v>16.589871794871794</v>
          </cell>
        </row>
        <row r="103">
          <cell r="A103">
            <v>6</v>
          </cell>
          <cell r="C103">
            <v>7</v>
          </cell>
          <cell r="F103">
            <v>17.127820512820513</v>
          </cell>
        </row>
        <row r="104">
          <cell r="A104">
            <v>6</v>
          </cell>
          <cell r="C104">
            <v>8</v>
          </cell>
          <cell r="F104">
            <v>17.685705128205125</v>
          </cell>
        </row>
        <row r="105">
          <cell r="A105">
            <v>6</v>
          </cell>
          <cell r="C105">
            <v>9</v>
          </cell>
          <cell r="F105">
            <v>18.259423076923074</v>
          </cell>
        </row>
        <row r="106">
          <cell r="A106">
            <v>6</v>
          </cell>
          <cell r="C106">
            <v>10</v>
          </cell>
          <cell r="F106">
            <v>18.853269230769232</v>
          </cell>
        </row>
        <row r="107">
          <cell r="A107">
            <v>6</v>
          </cell>
          <cell r="C107">
            <v>11</v>
          </cell>
          <cell r="F107">
            <v>19.467115384615383</v>
          </cell>
        </row>
        <row r="108">
          <cell r="A108">
            <v>6</v>
          </cell>
          <cell r="C108">
            <v>12</v>
          </cell>
          <cell r="F108">
            <v>0</v>
          </cell>
        </row>
        <row r="109">
          <cell r="A109">
            <v>6</v>
          </cell>
          <cell r="C109">
            <v>13</v>
          </cell>
          <cell r="F109">
            <v>0</v>
          </cell>
        </row>
        <row r="110">
          <cell r="A110">
            <v>6</v>
          </cell>
          <cell r="C110" t="str">
            <v>u1</v>
          </cell>
          <cell r="F110">
            <v>20.100705128205128</v>
          </cell>
        </row>
        <row r="111">
          <cell r="A111">
            <v>6</v>
          </cell>
          <cell r="C111" t="str">
            <v>u2</v>
          </cell>
          <cell r="F111">
            <v>20.750256410256409</v>
          </cell>
        </row>
        <row r="112">
          <cell r="A112">
            <v>7</v>
          </cell>
          <cell r="C112">
            <v>0</v>
          </cell>
          <cell r="F112">
            <v>14.736794871794872</v>
          </cell>
        </row>
        <row r="113">
          <cell r="A113">
            <v>7</v>
          </cell>
          <cell r="C113">
            <v>1</v>
          </cell>
          <cell r="F113">
            <v>15.22294871794872</v>
          </cell>
        </row>
        <row r="114">
          <cell r="A114">
            <v>7</v>
          </cell>
          <cell r="C114">
            <v>2</v>
          </cell>
          <cell r="F114">
            <v>15.725064102564103</v>
          </cell>
        </row>
        <row r="115">
          <cell r="A115">
            <v>7</v>
          </cell>
          <cell r="C115">
            <v>3</v>
          </cell>
          <cell r="F115">
            <v>16.24320512820513</v>
          </cell>
        </row>
        <row r="116">
          <cell r="A116">
            <v>7</v>
          </cell>
          <cell r="C116">
            <v>4</v>
          </cell>
          <cell r="F116">
            <v>16.781153846153845</v>
          </cell>
        </row>
        <row r="117">
          <cell r="A117">
            <v>7</v>
          </cell>
          <cell r="C117">
            <v>5</v>
          </cell>
          <cell r="F117">
            <v>17.334935897435898</v>
          </cell>
        </row>
        <row r="118">
          <cell r="A118">
            <v>7</v>
          </cell>
          <cell r="C118">
            <v>6</v>
          </cell>
          <cell r="F118">
            <v>17.904807692307692</v>
          </cell>
        </row>
        <row r="119">
          <cell r="A119">
            <v>7</v>
          </cell>
          <cell r="C119">
            <v>7</v>
          </cell>
          <cell r="F119">
            <v>18.49871794871795</v>
          </cell>
        </row>
        <row r="120">
          <cell r="A120">
            <v>7</v>
          </cell>
          <cell r="C120">
            <v>8</v>
          </cell>
          <cell r="F120">
            <v>19.10846153846154</v>
          </cell>
        </row>
        <row r="121">
          <cell r="A121">
            <v>7</v>
          </cell>
          <cell r="C121">
            <v>9</v>
          </cell>
          <cell r="F121">
            <v>19.738012820512822</v>
          </cell>
        </row>
        <row r="122">
          <cell r="A122">
            <v>7</v>
          </cell>
          <cell r="C122">
            <v>10</v>
          </cell>
          <cell r="F122">
            <v>20.387628205128205</v>
          </cell>
        </row>
        <row r="123">
          <cell r="A123">
            <v>7</v>
          </cell>
          <cell r="C123">
            <v>11</v>
          </cell>
          <cell r="F123">
            <v>21.06102564102564</v>
          </cell>
        </row>
        <row r="124">
          <cell r="A124">
            <v>7</v>
          </cell>
          <cell r="C124">
            <v>12</v>
          </cell>
          <cell r="F124">
            <v>0</v>
          </cell>
        </row>
        <row r="125">
          <cell r="A125">
            <v>7</v>
          </cell>
          <cell r="C125">
            <v>13</v>
          </cell>
          <cell r="F125">
            <v>0</v>
          </cell>
        </row>
        <row r="126">
          <cell r="A126">
            <v>7</v>
          </cell>
          <cell r="C126" t="str">
            <v>u1</v>
          </cell>
          <cell r="F126">
            <v>21.758333333333333</v>
          </cell>
        </row>
        <row r="127">
          <cell r="A127">
            <v>7</v>
          </cell>
          <cell r="C127" t="str">
            <v>u2</v>
          </cell>
          <cell r="F127">
            <v>22.475833333333334</v>
          </cell>
        </row>
        <row r="128">
          <cell r="A128">
            <v>8</v>
          </cell>
          <cell r="C128">
            <v>0</v>
          </cell>
          <cell r="F128">
            <v>15.406217948717948</v>
          </cell>
        </row>
        <row r="129">
          <cell r="A129">
            <v>8</v>
          </cell>
          <cell r="C129">
            <v>1</v>
          </cell>
          <cell r="F129">
            <v>15.924166666666666</v>
          </cell>
        </row>
        <row r="130">
          <cell r="A130">
            <v>8</v>
          </cell>
          <cell r="C130">
            <v>2</v>
          </cell>
          <cell r="F130">
            <v>16.454166666666666</v>
          </cell>
        </row>
        <row r="131">
          <cell r="A131">
            <v>8</v>
          </cell>
          <cell r="C131">
            <v>3</v>
          </cell>
          <cell r="F131">
            <v>17.008141025641027</v>
          </cell>
        </row>
        <row r="132">
          <cell r="A132">
            <v>8</v>
          </cell>
          <cell r="C132">
            <v>4</v>
          </cell>
          <cell r="F132">
            <v>17.578141025641028</v>
          </cell>
        </row>
        <row r="133">
          <cell r="A133">
            <v>8</v>
          </cell>
          <cell r="C133">
            <v>5</v>
          </cell>
          <cell r="F133">
            <v>18.163846153846155</v>
          </cell>
        </row>
        <row r="134">
          <cell r="A134">
            <v>8</v>
          </cell>
          <cell r="C134">
            <v>6</v>
          </cell>
          <cell r="F134">
            <v>18.773653846153845</v>
          </cell>
        </row>
        <row r="135">
          <cell r="A135">
            <v>8</v>
          </cell>
          <cell r="C135">
            <v>7</v>
          </cell>
          <cell r="F135">
            <v>19.403269230769229</v>
          </cell>
        </row>
        <row r="136">
          <cell r="A136">
            <v>8</v>
          </cell>
          <cell r="C136">
            <v>8</v>
          </cell>
          <cell r="F136">
            <v>20.05282051282051</v>
          </cell>
        </row>
        <row r="137">
          <cell r="A137">
            <v>8</v>
          </cell>
          <cell r="C137">
            <v>9</v>
          </cell>
          <cell r="F137">
            <v>20.726217948717949</v>
          </cell>
        </row>
        <row r="138">
          <cell r="A138">
            <v>8</v>
          </cell>
          <cell r="C138">
            <v>10</v>
          </cell>
          <cell r="F138">
            <v>21.419743589743589</v>
          </cell>
        </row>
        <row r="139">
          <cell r="A139">
            <v>8</v>
          </cell>
          <cell r="C139">
            <v>11</v>
          </cell>
          <cell r="F139">
            <v>22.136987179487178</v>
          </cell>
        </row>
        <row r="140">
          <cell r="A140">
            <v>8</v>
          </cell>
          <cell r="C140">
            <v>12</v>
          </cell>
          <cell r="F140">
            <v>22.878076923076922</v>
          </cell>
        </row>
        <row r="141">
          <cell r="A141">
            <v>8</v>
          </cell>
          <cell r="C141">
            <v>13</v>
          </cell>
          <cell r="F141">
            <v>0</v>
          </cell>
        </row>
        <row r="142">
          <cell r="A142">
            <v>8</v>
          </cell>
          <cell r="C142" t="str">
            <v>u1</v>
          </cell>
          <cell r="F142">
            <v>23.643397435897434</v>
          </cell>
        </row>
        <row r="143">
          <cell r="A143">
            <v>8</v>
          </cell>
          <cell r="C143" t="str">
            <v>u2</v>
          </cell>
          <cell r="F143">
            <v>24.436346153846156</v>
          </cell>
        </row>
        <row r="144">
          <cell r="A144">
            <v>9</v>
          </cell>
          <cell r="C144">
            <v>0</v>
          </cell>
          <cell r="F144">
            <v>16.68948717948718</v>
          </cell>
        </row>
        <row r="145">
          <cell r="A145">
            <v>9</v>
          </cell>
          <cell r="C145">
            <v>1</v>
          </cell>
          <cell r="F145">
            <v>17.255384615384617</v>
          </cell>
        </row>
        <row r="146">
          <cell r="A146">
            <v>9</v>
          </cell>
          <cell r="C146">
            <v>2</v>
          </cell>
          <cell r="F146">
            <v>17.845320512820511</v>
          </cell>
        </row>
        <row r="147">
          <cell r="A147">
            <v>9</v>
          </cell>
          <cell r="C147">
            <v>3</v>
          </cell>
          <cell r="F147">
            <v>18.450833333333332</v>
          </cell>
        </row>
        <row r="148">
          <cell r="A148">
            <v>9</v>
          </cell>
          <cell r="C148">
            <v>4</v>
          </cell>
          <cell r="F148">
            <v>19.076538461538462</v>
          </cell>
        </row>
        <row r="149">
          <cell r="A149">
            <v>9</v>
          </cell>
          <cell r="C149">
            <v>5</v>
          </cell>
          <cell r="F149">
            <v>19.726025641025643</v>
          </cell>
        </row>
        <row r="150">
          <cell r="A150">
            <v>9</v>
          </cell>
          <cell r="C150">
            <v>6</v>
          </cell>
          <cell r="F150">
            <v>20.395448717948717</v>
          </cell>
        </row>
        <row r="151">
          <cell r="A151">
            <v>9</v>
          </cell>
          <cell r="C151">
            <v>7</v>
          </cell>
          <cell r="F151">
            <v>21.088974358974358</v>
          </cell>
        </row>
        <row r="152">
          <cell r="A152">
            <v>9</v>
          </cell>
          <cell r="C152">
            <v>8</v>
          </cell>
          <cell r="F152">
            <v>21.806217948717947</v>
          </cell>
        </row>
        <row r="153">
          <cell r="A153">
            <v>9</v>
          </cell>
          <cell r="C153">
            <v>9</v>
          </cell>
          <cell r="F153">
            <v>22.547371794871793</v>
          </cell>
        </row>
        <row r="154">
          <cell r="A154">
            <v>9</v>
          </cell>
          <cell r="C154">
            <v>10</v>
          </cell>
          <cell r="F154">
            <v>23.316538461538464</v>
          </cell>
        </row>
        <row r="155">
          <cell r="A155">
            <v>9</v>
          </cell>
          <cell r="C155">
            <v>11</v>
          </cell>
          <cell r="F155">
            <v>24.109615384615385</v>
          </cell>
        </row>
        <row r="156">
          <cell r="A156">
            <v>9</v>
          </cell>
          <cell r="C156">
            <v>12</v>
          </cell>
          <cell r="F156">
            <v>24.926666666666666</v>
          </cell>
        </row>
        <row r="157">
          <cell r="A157">
            <v>9</v>
          </cell>
          <cell r="C157">
            <v>13</v>
          </cell>
          <cell r="F157">
            <v>0</v>
          </cell>
        </row>
        <row r="158">
          <cell r="A158">
            <v>9</v>
          </cell>
          <cell r="C158" t="str">
            <v>u1</v>
          </cell>
          <cell r="F158">
            <v>25.775384615384617</v>
          </cell>
        </row>
        <row r="159">
          <cell r="A159">
            <v>9</v>
          </cell>
          <cell r="C159" t="str">
            <v>u2</v>
          </cell>
          <cell r="F159">
            <v>26.652051282051282</v>
          </cell>
        </row>
        <row r="160">
          <cell r="A160">
            <v>10</v>
          </cell>
          <cell r="C160">
            <v>0</v>
          </cell>
          <cell r="F160">
            <v>18.16</v>
          </cell>
        </row>
        <row r="161">
          <cell r="A161">
            <v>10</v>
          </cell>
          <cell r="C161">
            <v>1</v>
          </cell>
          <cell r="F161">
            <v>18.785576923076924</v>
          </cell>
        </row>
        <row r="162">
          <cell r="A162">
            <v>10</v>
          </cell>
          <cell r="C162">
            <v>2</v>
          </cell>
          <cell r="F162">
            <v>19.435256410256411</v>
          </cell>
        </row>
        <row r="163">
          <cell r="A163">
            <v>10</v>
          </cell>
          <cell r="C163">
            <v>3</v>
          </cell>
          <cell r="F163">
            <v>20.104615384615386</v>
          </cell>
        </row>
        <row r="164">
          <cell r="A164">
            <v>10</v>
          </cell>
          <cell r="C164">
            <v>4</v>
          </cell>
          <cell r="F164">
            <v>20.798205128205129</v>
          </cell>
        </row>
        <row r="165">
          <cell r="A165">
            <v>10</v>
          </cell>
          <cell r="C165">
            <v>5</v>
          </cell>
          <cell r="F165">
            <v>21.515384615384615</v>
          </cell>
        </row>
        <row r="166">
          <cell r="A166">
            <v>10</v>
          </cell>
          <cell r="C166">
            <v>6</v>
          </cell>
          <cell r="F166">
            <v>22.256474358974362</v>
          </cell>
        </row>
        <row r="167">
          <cell r="A167">
            <v>10</v>
          </cell>
          <cell r="C167">
            <v>7</v>
          </cell>
          <cell r="F167">
            <v>23.025705128205129</v>
          </cell>
        </row>
        <row r="168">
          <cell r="A168">
            <v>10</v>
          </cell>
          <cell r="C168">
            <v>8</v>
          </cell>
          <cell r="F168">
            <v>23.82275641025641</v>
          </cell>
        </row>
        <row r="169">
          <cell r="A169">
            <v>10</v>
          </cell>
          <cell r="C169">
            <v>9</v>
          </cell>
          <cell r="F169">
            <v>24.643589743589743</v>
          </cell>
        </row>
        <row r="170">
          <cell r="A170">
            <v>10</v>
          </cell>
          <cell r="C170">
            <v>10</v>
          </cell>
          <cell r="F170">
            <v>25.4924358974359</v>
          </cell>
        </row>
        <row r="171">
          <cell r="A171">
            <v>10</v>
          </cell>
          <cell r="C171">
            <v>11</v>
          </cell>
          <cell r="F171">
            <v>26.373141025641026</v>
          </cell>
        </row>
        <row r="172">
          <cell r="A172">
            <v>10</v>
          </cell>
          <cell r="C172">
            <v>12</v>
          </cell>
          <cell r="F172">
            <v>27.281730769230769</v>
          </cell>
        </row>
        <row r="173">
          <cell r="A173">
            <v>10</v>
          </cell>
          <cell r="C173">
            <v>13</v>
          </cell>
          <cell r="F173">
            <v>0</v>
          </cell>
        </row>
        <row r="174">
          <cell r="A174">
            <v>10</v>
          </cell>
          <cell r="C174" t="str">
            <v>u1</v>
          </cell>
          <cell r="F174">
            <v>28.222243589743591</v>
          </cell>
        </row>
        <row r="175">
          <cell r="A175">
            <v>10</v>
          </cell>
          <cell r="C175" t="str">
            <v>u2</v>
          </cell>
          <cell r="F175">
            <v>29.198653846153846</v>
          </cell>
        </row>
        <row r="176">
          <cell r="A176">
            <v>11</v>
          </cell>
          <cell r="C176">
            <v>0</v>
          </cell>
          <cell r="F176">
            <v>20.770064102564103</v>
          </cell>
        </row>
        <row r="177">
          <cell r="A177">
            <v>11</v>
          </cell>
          <cell r="C177">
            <v>1</v>
          </cell>
          <cell r="F177">
            <v>21.499487179487179</v>
          </cell>
        </row>
        <row r="178">
          <cell r="A178">
            <v>11</v>
          </cell>
          <cell r="C178">
            <v>2</v>
          </cell>
          <cell r="F178">
            <v>22.252692307692307</v>
          </cell>
        </row>
        <row r="179">
          <cell r="A179">
            <v>11</v>
          </cell>
          <cell r="C179">
            <v>3</v>
          </cell>
          <cell r="F179">
            <v>23.029743589743589</v>
          </cell>
        </row>
        <row r="180">
          <cell r="A180">
            <v>11</v>
          </cell>
          <cell r="C180">
            <v>4</v>
          </cell>
          <cell r="F180">
            <v>23.834743589743589</v>
          </cell>
        </row>
        <row r="181">
          <cell r="A181">
            <v>11</v>
          </cell>
          <cell r="C181">
            <v>5</v>
          </cell>
          <cell r="F181">
            <v>24.671474358974358</v>
          </cell>
        </row>
        <row r="182">
          <cell r="A182">
            <v>11</v>
          </cell>
          <cell r="C182">
            <v>6</v>
          </cell>
          <cell r="F182">
            <v>25.53224358974359</v>
          </cell>
        </row>
        <row r="183">
          <cell r="A183">
            <v>11</v>
          </cell>
          <cell r="C183">
            <v>7</v>
          </cell>
          <cell r="F183">
            <v>26.425000000000001</v>
          </cell>
        </row>
        <row r="184">
          <cell r="A184">
            <v>11</v>
          </cell>
          <cell r="C184">
            <v>8</v>
          </cell>
          <cell r="F184">
            <v>27.353397435897438</v>
          </cell>
        </row>
        <row r="185">
          <cell r="A185">
            <v>11</v>
          </cell>
          <cell r="C185">
            <v>9</v>
          </cell>
          <cell r="F185">
            <v>28.309871794871796</v>
          </cell>
        </row>
        <row r="186">
          <cell r="A186">
            <v>11</v>
          </cell>
          <cell r="C186">
            <v>10</v>
          </cell>
          <cell r="F186">
            <v>29.298141025641026</v>
          </cell>
        </row>
        <row r="187">
          <cell r="A187">
            <v>11</v>
          </cell>
          <cell r="C187">
            <v>11</v>
          </cell>
          <cell r="F187">
            <v>30.32628205128205</v>
          </cell>
        </row>
        <row r="188">
          <cell r="A188">
            <v>11</v>
          </cell>
          <cell r="C188">
            <v>12</v>
          </cell>
          <cell r="F188">
            <v>31.386282051282052</v>
          </cell>
        </row>
        <row r="189">
          <cell r="A189">
            <v>11</v>
          </cell>
          <cell r="C189">
            <v>13</v>
          </cell>
          <cell r="F189">
            <v>0</v>
          </cell>
        </row>
        <row r="190">
          <cell r="A190">
            <v>11</v>
          </cell>
          <cell r="C190" t="str">
            <v>u1</v>
          </cell>
          <cell r="F190">
            <v>32.486346153846156</v>
          </cell>
        </row>
        <row r="191">
          <cell r="A191">
            <v>11</v>
          </cell>
          <cell r="C191" t="str">
            <v>u2</v>
          </cell>
          <cell r="F191">
            <v>33.621730769230766</v>
          </cell>
        </row>
        <row r="192">
          <cell r="A192">
            <v>12</v>
          </cell>
          <cell r="C192">
            <v>0</v>
          </cell>
          <cell r="F192">
            <v>22.878076923076922</v>
          </cell>
        </row>
        <row r="193">
          <cell r="A193">
            <v>12</v>
          </cell>
          <cell r="C193">
            <v>1</v>
          </cell>
          <cell r="F193">
            <v>23.691153846153846</v>
          </cell>
        </row>
        <row r="194">
          <cell r="A194">
            <v>12</v>
          </cell>
          <cell r="C194">
            <v>2</v>
          </cell>
          <cell r="F194">
            <v>24.532051282051281</v>
          </cell>
        </row>
        <row r="195">
          <cell r="A195">
            <v>12</v>
          </cell>
          <cell r="C195">
            <v>3</v>
          </cell>
          <cell r="F195">
            <v>25.400641025641026</v>
          </cell>
        </row>
        <row r="196">
          <cell r="A196">
            <v>12</v>
          </cell>
          <cell r="C196">
            <v>4</v>
          </cell>
          <cell r="F196">
            <v>26.305384615384618</v>
          </cell>
        </row>
        <row r="197">
          <cell r="A197">
            <v>12</v>
          </cell>
          <cell r="C197">
            <v>5</v>
          </cell>
          <cell r="F197">
            <v>27.238012820512822</v>
          </cell>
        </row>
        <row r="198">
          <cell r="A198">
            <v>12</v>
          </cell>
          <cell r="C198">
            <v>6</v>
          </cell>
          <cell r="F198">
            <v>28.206282051282052</v>
          </cell>
        </row>
        <row r="199">
          <cell r="A199">
            <v>12</v>
          </cell>
          <cell r="C199">
            <v>7</v>
          </cell>
          <cell r="F199">
            <v>29.206666666666667</v>
          </cell>
        </row>
        <row r="200">
          <cell r="A200">
            <v>12</v>
          </cell>
          <cell r="C200">
            <v>8</v>
          </cell>
          <cell r="F200">
            <v>30.242692307692305</v>
          </cell>
        </row>
        <row r="201">
          <cell r="A201">
            <v>12</v>
          </cell>
          <cell r="C201">
            <v>9</v>
          </cell>
          <cell r="F201">
            <v>31.31467948717949</v>
          </cell>
        </row>
        <row r="202">
          <cell r="A202">
            <v>12</v>
          </cell>
          <cell r="C202">
            <v>10</v>
          </cell>
          <cell r="F202">
            <v>32.42647435897436</v>
          </cell>
        </row>
        <row r="203">
          <cell r="A203">
            <v>12</v>
          </cell>
          <cell r="C203">
            <v>11</v>
          </cell>
          <cell r="F203">
            <v>33.578012820512818</v>
          </cell>
        </row>
        <row r="204">
          <cell r="A204">
            <v>12</v>
          </cell>
          <cell r="C204">
            <v>12</v>
          </cell>
          <cell r="F204">
            <v>34.769551282051282</v>
          </cell>
        </row>
        <row r="205">
          <cell r="A205">
            <v>12</v>
          </cell>
          <cell r="C205">
            <v>13</v>
          </cell>
          <cell r="F205">
            <v>36.004999999999995</v>
          </cell>
        </row>
        <row r="206">
          <cell r="A206">
            <v>12</v>
          </cell>
          <cell r="C206" t="str">
            <v>u1</v>
          </cell>
          <cell r="F206">
            <v>37.284230769230767</v>
          </cell>
        </row>
        <row r="207">
          <cell r="A207">
            <v>12</v>
          </cell>
          <cell r="C207" t="str">
            <v>u2</v>
          </cell>
          <cell r="F207">
            <v>38.607179487179486</v>
          </cell>
        </row>
        <row r="208">
          <cell r="A208">
            <v>13</v>
          </cell>
          <cell r="C208">
            <v>0</v>
          </cell>
          <cell r="F208">
            <v>26.082179487179488</v>
          </cell>
        </row>
        <row r="209">
          <cell r="A209">
            <v>13</v>
          </cell>
          <cell r="C209">
            <v>1</v>
          </cell>
          <cell r="F209">
            <v>27.022756410256413</v>
          </cell>
        </row>
        <row r="210">
          <cell r="A210">
            <v>13</v>
          </cell>
          <cell r="C210">
            <v>2</v>
          </cell>
          <cell r="F210">
            <v>27.995128205128204</v>
          </cell>
        </row>
        <row r="211">
          <cell r="A211">
            <v>13</v>
          </cell>
          <cell r="C211">
            <v>3</v>
          </cell>
          <cell r="F211">
            <v>29.003269230769231</v>
          </cell>
        </row>
        <row r="212">
          <cell r="A212">
            <v>13</v>
          </cell>
          <cell r="C212">
            <v>4</v>
          </cell>
          <cell r="F212">
            <v>30.047307692307694</v>
          </cell>
        </row>
        <row r="213">
          <cell r="A213">
            <v>13</v>
          </cell>
          <cell r="C213">
            <v>5</v>
          </cell>
          <cell r="F213">
            <v>31.127307692307689</v>
          </cell>
        </row>
        <row r="214">
          <cell r="A214">
            <v>13</v>
          </cell>
          <cell r="C214">
            <v>6</v>
          </cell>
          <cell r="F214">
            <v>32.247051282051281</v>
          </cell>
        </row>
        <row r="215">
          <cell r="A215">
            <v>13</v>
          </cell>
          <cell r="C215">
            <v>7</v>
          </cell>
          <cell r="F215">
            <v>33.410769230769233</v>
          </cell>
        </row>
        <row r="216">
          <cell r="A216">
            <v>13</v>
          </cell>
          <cell r="C216">
            <v>8</v>
          </cell>
          <cell r="F216">
            <v>34.610256410256412</v>
          </cell>
        </row>
        <row r="217">
          <cell r="A217">
            <v>13</v>
          </cell>
          <cell r="C217">
            <v>9</v>
          </cell>
          <cell r="F217">
            <v>35.857628205128208</v>
          </cell>
        </row>
        <row r="218">
          <cell r="A218">
            <v>13</v>
          </cell>
          <cell r="C218">
            <v>10</v>
          </cell>
          <cell r="F218">
            <v>37.148846153846158</v>
          </cell>
        </row>
        <row r="219">
          <cell r="A219">
            <v>13</v>
          </cell>
          <cell r="C219">
            <v>11</v>
          </cell>
          <cell r="F219">
            <v>38.487692307692306</v>
          </cell>
        </row>
        <row r="220">
          <cell r="A220">
            <v>13</v>
          </cell>
          <cell r="C220">
            <v>12</v>
          </cell>
          <cell r="F220">
            <v>39.870641025641021</v>
          </cell>
        </row>
        <row r="221">
          <cell r="A221">
            <v>13</v>
          </cell>
          <cell r="C221">
            <v>13</v>
          </cell>
          <cell r="F221">
            <v>41.305128205128206</v>
          </cell>
        </row>
        <row r="222">
          <cell r="A222">
            <v>13</v>
          </cell>
          <cell r="C222" t="str">
            <v>u1</v>
          </cell>
          <cell r="F222">
            <v>42.795641025641025</v>
          </cell>
        </row>
        <row r="223">
          <cell r="A223">
            <v>13</v>
          </cell>
          <cell r="C223" t="str">
            <v>u2</v>
          </cell>
          <cell r="F223">
            <v>44.33378205128205</v>
          </cell>
        </row>
        <row r="224">
          <cell r="A224">
            <v>14</v>
          </cell>
          <cell r="C224">
            <v>0</v>
          </cell>
          <cell r="F224">
            <v>32.681474358974363</v>
          </cell>
        </row>
        <row r="225">
          <cell r="A225">
            <v>14</v>
          </cell>
          <cell r="C225">
            <v>1</v>
          </cell>
          <cell r="F225">
            <v>33.872884615384613</v>
          </cell>
        </row>
        <row r="226">
          <cell r="A226">
            <v>14</v>
          </cell>
          <cell r="C226">
            <v>2</v>
          </cell>
          <cell r="F226">
            <v>35.112435897435894</v>
          </cell>
        </row>
        <row r="227">
          <cell r="A227">
            <v>14</v>
          </cell>
          <cell r="C227">
            <v>3</v>
          </cell>
          <cell r="F227">
            <v>36.391474358974357</v>
          </cell>
        </row>
        <row r="228">
          <cell r="A228">
            <v>14</v>
          </cell>
          <cell r="C228">
            <v>4</v>
          </cell>
          <cell r="F228">
            <v>37.722500000000004</v>
          </cell>
        </row>
        <row r="229">
          <cell r="A229">
            <v>14</v>
          </cell>
          <cell r="C229">
            <v>5</v>
          </cell>
          <cell r="F229">
            <v>39.09737179487179</v>
          </cell>
        </row>
        <row r="230">
          <cell r="A230">
            <v>14</v>
          </cell>
          <cell r="C230">
            <v>6</v>
          </cell>
          <cell r="F230">
            <v>40.524102564102563</v>
          </cell>
        </row>
        <row r="231">
          <cell r="A231">
            <v>14</v>
          </cell>
          <cell r="C231">
            <v>7</v>
          </cell>
          <cell r="F231">
            <v>42.002500000000005</v>
          </cell>
        </row>
        <row r="232">
          <cell r="A232">
            <v>14</v>
          </cell>
          <cell r="C232">
            <v>8</v>
          </cell>
          <cell r="F232">
            <v>43.536730769230765</v>
          </cell>
        </row>
        <row r="233">
          <cell r="A233">
            <v>14</v>
          </cell>
          <cell r="C233">
            <v>9</v>
          </cell>
          <cell r="F233">
            <v>45.126858974358974</v>
          </cell>
        </row>
        <row r="234">
          <cell r="A234">
            <v>14</v>
          </cell>
          <cell r="C234">
            <v>10</v>
          </cell>
          <cell r="F234">
            <v>46.772628205128207</v>
          </cell>
        </row>
        <row r="235">
          <cell r="A235">
            <v>14</v>
          </cell>
          <cell r="C235">
            <v>11</v>
          </cell>
          <cell r="F235">
            <v>48.478397435897435</v>
          </cell>
        </row>
        <row r="236">
          <cell r="A236">
            <v>14</v>
          </cell>
          <cell r="C236">
            <v>12</v>
          </cell>
          <cell r="F236">
            <v>50.251538461538459</v>
          </cell>
        </row>
        <row r="237">
          <cell r="A237">
            <v>14</v>
          </cell>
          <cell r="C237">
            <v>13</v>
          </cell>
          <cell r="F237">
            <v>52.084871794871795</v>
          </cell>
        </row>
        <row r="238">
          <cell r="A238">
            <v>14</v>
          </cell>
          <cell r="C238" t="str">
            <v>u1</v>
          </cell>
          <cell r="F238">
            <v>0</v>
          </cell>
        </row>
        <row r="239">
          <cell r="A239">
            <v>14</v>
          </cell>
          <cell r="C239" t="str">
            <v>u2</v>
          </cell>
          <cell r="F239">
            <v>0</v>
          </cell>
        </row>
        <row r="240">
          <cell r="A240">
            <v>15</v>
          </cell>
          <cell r="C240">
            <v>0</v>
          </cell>
          <cell r="F240">
            <v>37.977628205128205</v>
          </cell>
        </row>
        <row r="241">
          <cell r="A241">
            <v>15</v>
          </cell>
          <cell r="C241">
            <v>1</v>
          </cell>
          <cell r="F241">
            <v>39.384423076923078</v>
          </cell>
        </row>
        <row r="242">
          <cell r="A242">
            <v>15</v>
          </cell>
          <cell r="C242">
            <v>2</v>
          </cell>
          <cell r="F242">
            <v>40.838910256410259</v>
          </cell>
        </row>
        <row r="243">
          <cell r="A243">
            <v>15</v>
          </cell>
          <cell r="C243">
            <v>3</v>
          </cell>
          <cell r="F243">
            <v>42.349166666666669</v>
          </cell>
        </row>
        <row r="244">
          <cell r="A244">
            <v>15</v>
          </cell>
          <cell r="C244">
            <v>4</v>
          </cell>
          <cell r="F244">
            <v>43.919294871794868</v>
          </cell>
        </row>
        <row r="245">
          <cell r="A245">
            <v>15</v>
          </cell>
          <cell r="C245">
            <v>5</v>
          </cell>
          <cell r="F245">
            <v>45.541282051282046</v>
          </cell>
        </row>
        <row r="246">
          <cell r="A246">
            <v>15</v>
          </cell>
          <cell r="C246">
            <v>6</v>
          </cell>
          <cell r="F246">
            <v>47.226923076923072</v>
          </cell>
        </row>
        <row r="247">
          <cell r="A247">
            <v>15</v>
          </cell>
          <cell r="C247">
            <v>7</v>
          </cell>
          <cell r="F247">
            <v>48.976474358974357</v>
          </cell>
        </row>
        <row r="248">
          <cell r="A248">
            <v>15</v>
          </cell>
          <cell r="C248">
            <v>8</v>
          </cell>
          <cell r="F248">
            <v>50.789551282051285</v>
          </cell>
        </row>
        <row r="249">
          <cell r="A249">
            <v>15</v>
          </cell>
          <cell r="C249">
            <v>9</v>
          </cell>
          <cell r="F249">
            <v>52.666538461538458</v>
          </cell>
        </row>
        <row r="250">
          <cell r="A250">
            <v>15</v>
          </cell>
          <cell r="C250">
            <v>10</v>
          </cell>
          <cell r="F250">
            <v>54.615192307692304</v>
          </cell>
        </row>
        <row r="251">
          <cell r="A251">
            <v>15</v>
          </cell>
          <cell r="C251">
            <v>11</v>
          </cell>
          <cell r="F251">
            <v>56.635769230769235</v>
          </cell>
        </row>
        <row r="252">
          <cell r="A252">
            <v>15</v>
          </cell>
          <cell r="C252">
            <v>12</v>
          </cell>
          <cell r="F252">
            <v>58.731794871794868</v>
          </cell>
        </row>
        <row r="253">
          <cell r="A253">
            <v>15</v>
          </cell>
          <cell r="C253">
            <v>13</v>
          </cell>
          <cell r="F253">
            <v>60.903589743589741</v>
          </cell>
        </row>
        <row r="254">
          <cell r="A254">
            <v>15</v>
          </cell>
          <cell r="C254" t="str">
            <v>u1</v>
          </cell>
          <cell r="F254">
            <v>0</v>
          </cell>
        </row>
        <row r="255">
          <cell r="A255">
            <v>15</v>
          </cell>
          <cell r="C255" t="str">
            <v>u2</v>
          </cell>
          <cell r="F255">
            <v>0</v>
          </cell>
        </row>
      </sheetData>
      <sheetData sheetId="10">
        <row r="1">
          <cell r="A1" t="str">
            <v>Productiviteit</v>
          </cell>
          <cell r="C1" t="str">
            <v>HbH</v>
          </cell>
          <cell r="D1" t="str">
            <v>Bij de aanbieder</v>
          </cell>
          <cell r="E1" t="str">
            <v>Bij de cliënt</v>
          </cell>
          <cell r="F1" t="str">
            <v>Jeugdhulp/GGZ</v>
          </cell>
          <cell r="G1" t="str">
            <v>Intramuraal</v>
          </cell>
        </row>
        <row r="2">
          <cell r="A2" t="str">
            <v>bruto</v>
          </cell>
          <cell r="C2">
            <v>1878</v>
          </cell>
          <cell r="D2">
            <v>1878</v>
          </cell>
          <cell r="E2">
            <v>1878</v>
          </cell>
          <cell r="F2">
            <v>1878</v>
          </cell>
          <cell r="G2">
            <v>1878</v>
          </cell>
        </row>
        <row r="3">
          <cell r="A3" t="str">
            <v>Feestdagen</v>
          </cell>
          <cell r="C3">
            <v>0</v>
          </cell>
          <cell r="D3">
            <v>50</v>
          </cell>
          <cell r="E3">
            <v>50</v>
          </cell>
          <cell r="F3">
            <v>50</v>
          </cell>
          <cell r="G3">
            <v>50</v>
          </cell>
        </row>
        <row r="4">
          <cell r="A4" t="str">
            <v>Verlof</v>
          </cell>
          <cell r="C4">
            <v>237.4</v>
          </cell>
          <cell r="D4">
            <v>200</v>
          </cell>
          <cell r="E4">
            <v>200</v>
          </cell>
          <cell r="F4">
            <v>200</v>
          </cell>
          <cell r="G4">
            <v>200</v>
          </cell>
        </row>
        <row r="5">
          <cell r="A5" t="str">
            <v>Aanvullend verlof</v>
          </cell>
          <cell r="C5">
            <v>5.6</v>
          </cell>
          <cell r="D5">
            <v>10</v>
          </cell>
          <cell r="E5">
            <v>10</v>
          </cell>
          <cell r="F5">
            <v>10</v>
          </cell>
          <cell r="G5">
            <v>10</v>
          </cell>
        </row>
        <row r="6">
          <cell r="A6" t="str">
            <v>Ziekteverzuim</v>
          </cell>
          <cell r="B6">
            <v>6.0999999999999999E-2</v>
          </cell>
          <cell r="C6">
            <v>99.734999999999999</v>
          </cell>
          <cell r="D6">
            <v>98.697999999999993</v>
          </cell>
          <cell r="E6">
            <v>98.697999999999993</v>
          </cell>
          <cell r="F6">
            <v>98.697999999999993</v>
          </cell>
          <cell r="G6">
            <v>98.697999999999993</v>
          </cell>
        </row>
        <row r="7">
          <cell r="A7" t="str">
            <v>werkbaar</v>
          </cell>
          <cell r="C7">
            <v>1535.2649999999999</v>
          </cell>
          <cell r="D7">
            <v>1519.3020000000001</v>
          </cell>
          <cell r="E7">
            <v>1519.3020000000001</v>
          </cell>
          <cell r="F7">
            <v>1519.3020000000001</v>
          </cell>
          <cell r="G7">
            <v>1519.3020000000001</v>
          </cell>
        </row>
        <row r="8">
          <cell r="A8" t="str">
            <v>niet cliëntgebonden</v>
          </cell>
        </row>
        <row r="9">
          <cell r="A9" t="str">
            <v>Opleiding &amp; Intervisie</v>
          </cell>
          <cell r="C9">
            <v>8</v>
          </cell>
          <cell r="D9">
            <v>40</v>
          </cell>
          <cell r="E9">
            <v>40</v>
          </cell>
          <cell r="F9">
            <v>40</v>
          </cell>
          <cell r="G9">
            <v>40</v>
          </cell>
        </row>
        <row r="10">
          <cell r="A10" t="str">
            <v>Administratie, overleg</v>
          </cell>
          <cell r="C10">
            <v>12</v>
          </cell>
          <cell r="D10">
            <v>80</v>
          </cell>
          <cell r="E10">
            <v>80</v>
          </cell>
          <cell r="F10">
            <v>80</v>
          </cell>
          <cell r="G10">
            <v>80</v>
          </cell>
        </row>
        <row r="11">
          <cell r="A11" t="str">
            <v>Overig (pauze, pv, etc)</v>
          </cell>
          <cell r="C11">
            <v>0</v>
          </cell>
          <cell r="D11">
            <v>65</v>
          </cell>
          <cell r="E11">
            <v>65</v>
          </cell>
          <cell r="F11">
            <v>65</v>
          </cell>
          <cell r="G11">
            <v>20</v>
          </cell>
        </row>
        <row r="12">
          <cell r="A12" t="str">
            <v>Zakelijke reistijd (in uren)</v>
          </cell>
          <cell r="C12">
            <v>35</v>
          </cell>
          <cell r="E12">
            <v>125</v>
          </cell>
        </row>
        <row r="13">
          <cell r="A13" t="str">
            <v>cliëntgebonden tijd</v>
          </cell>
          <cell r="C13">
            <v>1480.2649999999999</v>
          </cell>
          <cell r="D13">
            <v>1334.3020000000001</v>
          </cell>
          <cell r="E13">
            <v>1209.3020000000001</v>
          </cell>
          <cell r="F13">
            <v>1334.3020000000001</v>
          </cell>
          <cell r="G13">
            <v>1379.3020000000001</v>
          </cell>
        </row>
        <row r="14">
          <cell r="A14" t="str">
            <v>reistijd werk-werk</v>
          </cell>
        </row>
        <row r="15">
          <cell r="A15" t="str">
            <v>indirect cliëntgebonden</v>
          </cell>
        </row>
        <row r="16">
          <cell r="A16" t="str">
            <v>% Direct cliëntgebonden tijd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</row>
        <row r="18">
          <cell r="A18" t="str">
            <v>percentage</v>
          </cell>
          <cell r="C18">
            <v>0.78821352502662401</v>
          </cell>
          <cell r="D18">
            <v>0.71049094781682653</v>
          </cell>
          <cell r="E18">
            <v>0.64393077742279026</v>
          </cell>
          <cell r="F18">
            <v>0.71049094781682653</v>
          </cell>
          <cell r="G18">
            <v>0.73445260915867949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zoomScaleNormal="100" workbookViewId="0">
      <pane ySplit="1" topLeftCell="A98" activePane="bottomLeft" state="frozen"/>
      <selection pane="bottomLeft" activeCell="H125" sqref="H125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0" width="10.5703125" customWidth="1"/>
    <col min="11" max="11" width="13.28515625" customWidth="1"/>
    <col min="12" max="12" width="54.42578125" customWidth="1"/>
    <col min="14" max="14" width="26.42578125" customWidth="1"/>
    <col min="15" max="15" width="15.28515625" bestFit="1" customWidth="1"/>
    <col min="17" max="18" width="9.140625" hidden="1" customWidth="1"/>
  </cols>
  <sheetData>
    <row r="1" spans="1:18" ht="44.25" customHeight="1" x14ac:dyDescent="0.45"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8" x14ac:dyDescent="0.25">
      <c r="Q2" t="s">
        <v>1</v>
      </c>
      <c r="R2" t="s">
        <v>2</v>
      </c>
    </row>
    <row r="3" spans="1:18" ht="23.25" customHeight="1" x14ac:dyDescent="0.3">
      <c r="A3" s="213" t="s">
        <v>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/>
      <c r="Q5" t="s">
        <v>8</v>
      </c>
    </row>
    <row r="6" spans="1:18" x14ac:dyDescent="0.25">
      <c r="B6" s="7" t="s">
        <v>9</v>
      </c>
      <c r="C6" s="7"/>
      <c r="D6" s="8" t="s">
        <v>10</v>
      </c>
      <c r="E6" s="8" t="s">
        <v>10</v>
      </c>
      <c r="F6" s="8" t="s">
        <v>10</v>
      </c>
      <c r="G6" s="8" t="s">
        <v>101</v>
      </c>
      <c r="H6" s="8" t="s">
        <v>101</v>
      </c>
      <c r="I6" s="8" t="s">
        <v>101</v>
      </c>
      <c r="J6" s="8" t="s">
        <v>101</v>
      </c>
      <c r="K6" s="9"/>
      <c r="L6" s="9"/>
      <c r="Q6" t="s">
        <v>10</v>
      </c>
    </row>
    <row r="7" spans="1:18" x14ac:dyDescent="0.25">
      <c r="B7" s="7" t="s">
        <v>11</v>
      </c>
      <c r="C7" s="7"/>
      <c r="D7" s="8">
        <v>9</v>
      </c>
      <c r="E7" s="10">
        <v>7</v>
      </c>
      <c r="F7" s="8">
        <v>11</v>
      </c>
      <c r="G7" s="8" t="s">
        <v>101</v>
      </c>
      <c r="H7" s="8" t="s">
        <v>101</v>
      </c>
      <c r="I7" s="8" t="s">
        <v>101</v>
      </c>
      <c r="J7" s="8" t="s">
        <v>101</v>
      </c>
      <c r="L7" s="11"/>
    </row>
    <row r="8" spans="1:18" x14ac:dyDescent="0.25">
      <c r="B8" s="7" t="s">
        <v>12</v>
      </c>
      <c r="C8" s="7"/>
      <c r="D8" s="8">
        <v>12</v>
      </c>
      <c r="E8" s="10">
        <v>11</v>
      </c>
      <c r="F8" s="8">
        <v>12</v>
      </c>
      <c r="G8" s="8" t="s">
        <v>101</v>
      </c>
      <c r="H8" s="8" t="s">
        <v>101</v>
      </c>
      <c r="I8" s="8" t="s">
        <v>101</v>
      </c>
      <c r="J8" s="8" t="s">
        <v>101</v>
      </c>
      <c r="K8" s="12"/>
      <c r="L8" s="12"/>
    </row>
    <row r="9" spans="1:18" x14ac:dyDescent="0.25">
      <c r="B9" s="13" t="s">
        <v>13</v>
      </c>
      <c r="C9" s="7"/>
      <c r="D9" s="14">
        <v>23.181799999999999</v>
      </c>
      <c r="E9" s="14">
        <v>19.586753846153847</v>
      </c>
      <c r="F9" s="14">
        <v>29.189242307692311</v>
      </c>
      <c r="G9" s="14" t="s">
        <v>101</v>
      </c>
      <c r="H9" s="14" t="s">
        <v>101</v>
      </c>
      <c r="I9" s="14" t="s">
        <v>101</v>
      </c>
      <c r="J9" s="14" t="s">
        <v>101</v>
      </c>
      <c r="K9" s="11"/>
      <c r="L9" s="11"/>
      <c r="O9" s="15"/>
    </row>
    <row r="10" spans="1:18" x14ac:dyDescent="0.25">
      <c r="B10" s="13" t="s">
        <v>14</v>
      </c>
      <c r="C10" s="16">
        <v>8.3299999999999999E-2</v>
      </c>
      <c r="D10" s="14">
        <v>1.9310439399999999</v>
      </c>
      <c r="E10" s="14">
        <v>1.6315765953846155</v>
      </c>
      <c r="F10" s="14">
        <v>2.4314638842307694</v>
      </c>
      <c r="G10" s="14" t="s">
        <v>101</v>
      </c>
      <c r="H10" s="14" t="s">
        <v>101</v>
      </c>
      <c r="I10" s="14" t="s">
        <v>101</v>
      </c>
      <c r="J10" s="14" t="s">
        <v>101</v>
      </c>
      <c r="K10" s="11"/>
      <c r="L10" s="11"/>
    </row>
    <row r="11" spans="1:18" x14ac:dyDescent="0.25">
      <c r="B11" s="13" t="s">
        <v>15</v>
      </c>
      <c r="C11" s="17">
        <v>0.08</v>
      </c>
      <c r="D11" s="14">
        <v>1.854544</v>
      </c>
      <c r="E11" s="14">
        <v>1.5669403076923079</v>
      </c>
      <c r="F11" s="14">
        <v>2.3351393846153847</v>
      </c>
      <c r="G11" s="14" t="s">
        <v>101</v>
      </c>
      <c r="H11" s="14" t="s">
        <v>101</v>
      </c>
      <c r="I11" s="14" t="s">
        <v>101</v>
      </c>
      <c r="J11" s="14" t="s">
        <v>101</v>
      </c>
      <c r="K11" s="18"/>
      <c r="L11" s="18"/>
    </row>
    <row r="12" spans="1:18" x14ac:dyDescent="0.25">
      <c r="B12" s="19" t="s">
        <v>16</v>
      </c>
      <c r="C12" s="17">
        <v>7.4999999999999997E-3</v>
      </c>
      <c r="D12" s="14">
        <v>0.17386349999999998</v>
      </c>
      <c r="E12" s="14">
        <v>0.14690065384615386</v>
      </c>
      <c r="F12" s="14">
        <v>0.21891931730769232</v>
      </c>
      <c r="G12" s="14" t="s">
        <v>101</v>
      </c>
      <c r="H12" s="14" t="s">
        <v>101</v>
      </c>
      <c r="I12" s="14" t="s">
        <v>101</v>
      </c>
      <c r="J12" s="14" t="s">
        <v>101</v>
      </c>
      <c r="K12" s="18"/>
      <c r="L12" s="18"/>
      <c r="O12" t="s">
        <v>17</v>
      </c>
    </row>
    <row r="13" spans="1:18" ht="15.75" thickBot="1" x14ac:dyDescent="0.3">
      <c r="B13" s="19" t="s">
        <v>18</v>
      </c>
      <c r="C13" s="20"/>
      <c r="D13" s="21">
        <v>0</v>
      </c>
      <c r="E13" s="21">
        <v>0</v>
      </c>
      <c r="F13" s="21">
        <v>0</v>
      </c>
      <c r="G13" s="21" t="s">
        <v>101</v>
      </c>
      <c r="H13" s="21" t="s">
        <v>101</v>
      </c>
      <c r="I13" s="21" t="s">
        <v>101</v>
      </c>
      <c r="J13" s="21" t="s">
        <v>101</v>
      </c>
      <c r="K13" s="18"/>
      <c r="L13" s="18"/>
    </row>
    <row r="14" spans="1:18" ht="15.75" thickTop="1" x14ac:dyDescent="0.25">
      <c r="B14" s="22" t="s">
        <v>19</v>
      </c>
      <c r="C14" s="23"/>
      <c r="D14" s="24">
        <v>27.141251439999998</v>
      </c>
      <c r="E14" s="24">
        <v>22.932171403076921</v>
      </c>
      <c r="F14" s="24">
        <v>34.174764893846159</v>
      </c>
      <c r="G14" s="24" t="s">
        <v>101</v>
      </c>
      <c r="H14" s="24" t="s">
        <v>101</v>
      </c>
      <c r="I14" s="24" t="s">
        <v>101</v>
      </c>
      <c r="J14" s="24" t="s">
        <v>101</v>
      </c>
      <c r="K14" s="11"/>
      <c r="L14" s="11"/>
    </row>
    <row r="15" spans="1:18" ht="15.75" thickBot="1" x14ac:dyDescent="0.3">
      <c r="B15" s="25" t="s">
        <v>20</v>
      </c>
      <c r="C15" s="26"/>
      <c r="D15" s="27">
        <v>7.4339887694160005</v>
      </c>
      <c r="E15" s="27">
        <v>6.2811217473027696</v>
      </c>
      <c r="F15" s="27">
        <v>9.3604681044244646</v>
      </c>
      <c r="G15" s="27" t="s">
        <v>101</v>
      </c>
      <c r="H15" s="27" t="s">
        <v>101</v>
      </c>
      <c r="I15" s="27" t="s">
        <v>101</v>
      </c>
      <c r="J15" s="27" t="s">
        <v>101</v>
      </c>
      <c r="K15" s="18"/>
      <c r="L15" s="18"/>
    </row>
    <row r="16" spans="1:18" ht="16.5" thickTop="1" thickBot="1" x14ac:dyDescent="0.3">
      <c r="B16" s="28" t="s">
        <v>21</v>
      </c>
      <c r="C16" s="29"/>
      <c r="D16" s="30">
        <v>34.575240209415995</v>
      </c>
      <c r="E16" s="30">
        <v>29.213293150379691</v>
      </c>
      <c r="F16" s="30">
        <v>43.535232998270622</v>
      </c>
      <c r="G16" s="30" t="s">
        <v>101</v>
      </c>
      <c r="H16" s="30" t="s">
        <v>101</v>
      </c>
      <c r="I16" s="30" t="s">
        <v>101</v>
      </c>
      <c r="J16" s="30" t="s">
        <v>101</v>
      </c>
      <c r="K16" s="18"/>
      <c r="L16" s="18"/>
    </row>
    <row r="17" spans="2:16" ht="15.75" thickTop="1" x14ac:dyDescent="0.25">
      <c r="B17" s="31" t="s">
        <v>22</v>
      </c>
      <c r="C17" s="32">
        <v>0.49942405750798713</v>
      </c>
      <c r="D17" s="33">
        <v>69.230225676229153</v>
      </c>
      <c r="E17" s="33">
        <v>58.493964620261593</v>
      </c>
      <c r="F17" s="33">
        <v>87.17087682059524</v>
      </c>
      <c r="G17" s="33" t="s">
        <v>101</v>
      </c>
      <c r="H17" s="33" t="s">
        <v>101</v>
      </c>
      <c r="I17" s="33" t="s">
        <v>101</v>
      </c>
      <c r="J17" s="33" t="s">
        <v>101</v>
      </c>
      <c r="K17" s="9"/>
      <c r="L17" s="9"/>
    </row>
    <row r="18" spans="2:16" ht="15.75" thickBot="1" x14ac:dyDescent="0.3">
      <c r="B18" s="34" t="s">
        <v>23</v>
      </c>
      <c r="C18" s="35"/>
      <c r="D18" s="36">
        <v>0</v>
      </c>
      <c r="E18" s="36">
        <v>0</v>
      </c>
      <c r="F18" s="36">
        <v>0</v>
      </c>
      <c r="G18" s="36" t="s">
        <v>101</v>
      </c>
      <c r="H18" s="36" t="s">
        <v>101</v>
      </c>
      <c r="I18" s="36" t="s">
        <v>101</v>
      </c>
      <c r="J18" s="36" t="s">
        <v>101</v>
      </c>
      <c r="K18" s="9"/>
      <c r="L18" s="9"/>
    </row>
    <row r="19" spans="2:16" ht="15.75" thickTop="1" x14ac:dyDescent="0.25">
      <c r="B19" s="28" t="s">
        <v>24</v>
      </c>
      <c r="C19" s="29"/>
      <c r="D19" s="30">
        <v>69.230225676229153</v>
      </c>
      <c r="E19" s="30">
        <v>58.493964620261593</v>
      </c>
      <c r="F19" s="30">
        <v>87.17087682059524</v>
      </c>
      <c r="G19" s="30" t="s">
        <v>101</v>
      </c>
      <c r="H19" s="30" t="s">
        <v>101</v>
      </c>
      <c r="I19" s="30" t="s">
        <v>101</v>
      </c>
      <c r="J19" s="30" t="s">
        <v>101</v>
      </c>
      <c r="K19" s="9"/>
      <c r="L19" s="9"/>
    </row>
    <row r="20" spans="2:16" x14ac:dyDescent="0.25">
      <c r="B20" s="37" t="s">
        <v>25</v>
      </c>
      <c r="C20" s="38">
        <v>0.28487518355359764</v>
      </c>
      <c r="D20" s="39">
        <v>19.72197324697277</v>
      </c>
      <c r="E20" s="39">
        <v>16.663478907974667</v>
      </c>
      <c r="F20" s="39">
        <v>24.832819534795121</v>
      </c>
      <c r="G20" s="39" t="s">
        <v>101</v>
      </c>
      <c r="H20" s="39" t="s">
        <v>101</v>
      </c>
      <c r="I20" s="39" t="s">
        <v>101</v>
      </c>
      <c r="J20" s="39" t="s">
        <v>101</v>
      </c>
      <c r="K20" s="9"/>
      <c r="L20" s="9" t="s">
        <v>17</v>
      </c>
    </row>
    <row r="21" spans="2:16" x14ac:dyDescent="0.25">
      <c r="B21" s="13" t="s">
        <v>26</v>
      </c>
      <c r="C21" s="38">
        <v>7.1953010279001473E-2</v>
      </c>
      <c r="D21" s="39">
        <v>4.9813231396993078</v>
      </c>
      <c r="E21" s="39">
        <v>4.2088168375812307</v>
      </c>
      <c r="F21" s="39">
        <v>6.2722069959018603</v>
      </c>
      <c r="G21" s="39" t="s">
        <v>101</v>
      </c>
      <c r="H21" s="39" t="s">
        <v>101</v>
      </c>
      <c r="I21" s="39" t="s">
        <v>101</v>
      </c>
      <c r="J21" s="39" t="s">
        <v>101</v>
      </c>
      <c r="K21" s="9"/>
      <c r="L21" s="9"/>
    </row>
    <row r="22" spans="2:16" ht="15.75" thickBot="1" x14ac:dyDescent="0.3">
      <c r="B22" s="13" t="s">
        <v>27</v>
      </c>
      <c r="C22" s="38">
        <v>0.11160058737151247</v>
      </c>
      <c r="D22" s="39">
        <v>7.7261338493295382</v>
      </c>
      <c r="E22" s="39">
        <v>6.527960809309663</v>
      </c>
      <c r="F22" s="39">
        <v>9.7283210548681911</v>
      </c>
      <c r="G22" s="39" t="s">
        <v>101</v>
      </c>
      <c r="H22" s="39" t="s">
        <v>101</v>
      </c>
      <c r="I22" s="39" t="s">
        <v>101</v>
      </c>
      <c r="J22" s="39" t="s">
        <v>101</v>
      </c>
      <c r="K22" s="9"/>
      <c r="L22" s="9"/>
    </row>
    <row r="23" spans="2:16" ht="15.75" thickTop="1" x14ac:dyDescent="0.25">
      <c r="B23" s="31" t="s">
        <v>28</v>
      </c>
      <c r="C23" s="40"/>
      <c r="D23" s="33">
        <v>101.65965591223078</v>
      </c>
      <c r="E23" s="33">
        <v>85.894221175127143</v>
      </c>
      <c r="F23" s="33">
        <v>128.0042244061604</v>
      </c>
      <c r="G23" s="33" t="s">
        <v>101</v>
      </c>
      <c r="H23" s="33" t="s">
        <v>101</v>
      </c>
      <c r="I23" s="33" t="s">
        <v>101</v>
      </c>
      <c r="J23" s="33" t="s">
        <v>101</v>
      </c>
      <c r="K23" s="9"/>
      <c r="L23" s="9"/>
    </row>
    <row r="24" spans="2:16" ht="15.75" thickBot="1" x14ac:dyDescent="0.3">
      <c r="B24" s="41" t="s">
        <v>29</v>
      </c>
      <c r="C24" s="42">
        <v>0.02</v>
      </c>
      <c r="D24" s="36">
        <v>2.0331931182446157</v>
      </c>
      <c r="E24" s="36">
        <v>1.717884423502543</v>
      </c>
      <c r="F24" s="36">
        <v>2.5600844881232083</v>
      </c>
      <c r="G24" s="36" t="s">
        <v>101</v>
      </c>
      <c r="H24" s="36" t="s">
        <v>101</v>
      </c>
      <c r="I24" s="36" t="s">
        <v>101</v>
      </c>
      <c r="J24" s="36" t="s">
        <v>101</v>
      </c>
      <c r="K24" s="9"/>
      <c r="L24" s="9"/>
    </row>
    <row r="25" spans="2:16" ht="15.75" thickTop="1" x14ac:dyDescent="0.25">
      <c r="B25" s="31" t="s">
        <v>30</v>
      </c>
      <c r="C25" s="43"/>
      <c r="D25" s="33">
        <v>103.69284903047539</v>
      </c>
      <c r="E25" s="33">
        <v>87.612105598629682</v>
      </c>
      <c r="F25" s="33">
        <v>130.56430889428361</v>
      </c>
      <c r="G25" s="33">
        <v>0</v>
      </c>
      <c r="H25" s="33">
        <v>0</v>
      </c>
      <c r="I25" s="33">
        <v>0</v>
      </c>
      <c r="J25" s="33">
        <v>0</v>
      </c>
      <c r="K25" s="9"/>
      <c r="L25" s="9"/>
    </row>
    <row r="26" spans="2:16" x14ac:dyDescent="0.25">
      <c r="B26" s="44" t="s">
        <v>31</v>
      </c>
      <c r="C26" s="45">
        <v>3.25</v>
      </c>
      <c r="D26" s="46">
        <v>337.00175934904502</v>
      </c>
      <c r="E26" s="39">
        <v>284.73934319554644</v>
      </c>
      <c r="F26" s="39">
        <v>424.33400390642174</v>
      </c>
      <c r="G26" s="39" t="s">
        <v>101</v>
      </c>
      <c r="H26" s="39" t="s">
        <v>101</v>
      </c>
      <c r="I26" s="39" t="s">
        <v>101</v>
      </c>
      <c r="J26" s="39" t="s">
        <v>101</v>
      </c>
      <c r="K26" s="9"/>
      <c r="L26" s="9"/>
      <c r="N26" s="47"/>
      <c r="O26" s="47"/>
      <c r="P26" s="47"/>
    </row>
    <row r="27" spans="2:16" x14ac:dyDescent="0.25">
      <c r="B27" s="13" t="s">
        <v>32</v>
      </c>
      <c r="C27" s="45">
        <v>7</v>
      </c>
      <c r="D27" s="39">
        <v>48.143108478435003</v>
      </c>
      <c r="E27" s="39">
        <v>40.677049027935205</v>
      </c>
      <c r="F27" s="39">
        <v>60.619143415203105</v>
      </c>
      <c r="G27" s="39" t="s">
        <v>101</v>
      </c>
      <c r="H27" s="39" t="s">
        <v>101</v>
      </c>
      <c r="I27" s="39" t="s">
        <v>101</v>
      </c>
      <c r="J27" s="39" t="s">
        <v>101</v>
      </c>
      <c r="K27" s="9"/>
      <c r="L27" s="9"/>
      <c r="N27" s="47"/>
      <c r="O27" s="47"/>
      <c r="P27" s="47"/>
    </row>
    <row r="28" spans="2:16" x14ac:dyDescent="0.25">
      <c r="B28" s="214" t="s">
        <v>33</v>
      </c>
      <c r="C28" s="215"/>
      <c r="D28" s="18"/>
      <c r="E28" s="18"/>
      <c r="F28" s="18"/>
      <c r="G28" s="18"/>
      <c r="H28" s="48"/>
      <c r="I28" s="48"/>
      <c r="J28" s="48"/>
      <c r="K28" s="49"/>
      <c r="L28" s="9"/>
      <c r="N28" s="47"/>
      <c r="O28" s="47"/>
      <c r="P28" s="47"/>
    </row>
    <row r="29" spans="2:16" x14ac:dyDescent="0.25">
      <c r="B29" s="13" t="s">
        <v>34</v>
      </c>
      <c r="C29" s="50"/>
      <c r="D29" s="51">
        <v>1.5</v>
      </c>
      <c r="E29" s="51">
        <v>0.5</v>
      </c>
      <c r="F29" s="51">
        <v>0.2</v>
      </c>
      <c r="G29" s="51" t="s">
        <v>101</v>
      </c>
      <c r="H29" s="51" t="s">
        <v>101</v>
      </c>
      <c r="I29" s="51" t="s">
        <v>101</v>
      </c>
      <c r="J29" s="51" t="s">
        <v>101</v>
      </c>
      <c r="K29" s="52"/>
      <c r="L29" s="12" t="s">
        <v>35</v>
      </c>
      <c r="N29" s="53"/>
      <c r="O29" s="47"/>
      <c r="P29" s="47"/>
    </row>
    <row r="30" spans="2:16" x14ac:dyDescent="0.25">
      <c r="B30" s="54" t="s">
        <v>36</v>
      </c>
      <c r="C30" s="55"/>
      <c r="D30" s="56"/>
      <c r="E30" s="56"/>
      <c r="F30" s="56"/>
      <c r="G30" s="56"/>
      <c r="H30" s="56"/>
      <c r="I30" s="56"/>
      <c r="J30" s="57"/>
      <c r="K30" s="58"/>
      <c r="L30" s="59">
        <v>104.67701591466073</v>
      </c>
      <c r="N30" s="53"/>
      <c r="O30" s="47"/>
      <c r="P30" s="47"/>
    </row>
    <row r="31" spans="2:16" x14ac:dyDescent="0.25">
      <c r="B31" s="60"/>
      <c r="C31" s="61"/>
      <c r="D31" s="9"/>
      <c r="E31" s="9"/>
      <c r="F31" s="9"/>
      <c r="G31" s="9"/>
      <c r="H31" s="9"/>
      <c r="I31" s="9"/>
      <c r="J31" s="9"/>
      <c r="K31" s="62"/>
      <c r="L31" s="12" t="s">
        <v>37</v>
      </c>
      <c r="N31" s="53"/>
      <c r="O31" s="63"/>
      <c r="P31" s="47"/>
    </row>
    <row r="32" spans="2:16" x14ac:dyDescent="0.25">
      <c r="L32" s="64">
        <f>L30</f>
        <v>104.67701591466073</v>
      </c>
      <c r="N32" s="53"/>
      <c r="O32" s="65"/>
      <c r="P32" s="47"/>
    </row>
    <row r="33" spans="1:16" ht="23.25" customHeight="1" x14ac:dyDescent="0.3">
      <c r="A33" s="213" t="s">
        <v>38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N33" s="53"/>
      <c r="O33" s="66"/>
      <c r="P33" s="47"/>
    </row>
    <row r="34" spans="1:16" ht="18.75" customHeight="1" x14ac:dyDescent="0.25">
      <c r="B34" s="203" t="s">
        <v>39</v>
      </c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N34" s="47"/>
      <c r="O34" s="47"/>
      <c r="P34" s="47"/>
    </row>
    <row r="35" spans="1:16" ht="12.75" customHeight="1" x14ac:dyDescent="0.25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N35" s="47"/>
      <c r="O35" s="47"/>
      <c r="P35" s="47"/>
    </row>
    <row r="36" spans="1:16" ht="12.75" customHeight="1" x14ac:dyDescent="0.25">
      <c r="B36" s="69" t="s">
        <v>40</v>
      </c>
      <c r="C36" s="70"/>
      <c r="D36" s="71" t="s">
        <v>10</v>
      </c>
      <c r="E36" s="71" t="s">
        <v>10</v>
      </c>
      <c r="F36" s="71" t="s">
        <v>10</v>
      </c>
      <c r="G36" s="71"/>
      <c r="H36" s="71"/>
      <c r="I36" s="71"/>
      <c r="J36" s="71"/>
      <c r="K36" s="208"/>
      <c r="L36" s="209"/>
    </row>
    <row r="37" spans="1:16" ht="12.75" customHeight="1" x14ac:dyDescent="0.25">
      <c r="B37" s="69" t="s">
        <v>41</v>
      </c>
      <c r="C37" s="70"/>
      <c r="D37" s="72">
        <v>9</v>
      </c>
      <c r="E37" s="72">
        <v>7</v>
      </c>
      <c r="F37" s="72">
        <v>11</v>
      </c>
      <c r="G37" s="72"/>
      <c r="H37" s="72"/>
      <c r="I37" s="72"/>
      <c r="J37" s="72"/>
      <c r="K37" s="208"/>
      <c r="L37" s="209"/>
    </row>
    <row r="38" spans="1:16" ht="12.75" customHeight="1" x14ac:dyDescent="0.25">
      <c r="B38" s="69" t="s">
        <v>42</v>
      </c>
      <c r="C38" s="70"/>
      <c r="D38" s="72">
        <v>12</v>
      </c>
      <c r="E38" s="72">
        <v>11</v>
      </c>
      <c r="F38" s="72">
        <v>12</v>
      </c>
      <c r="G38" s="72"/>
      <c r="H38" s="72"/>
      <c r="I38" s="72"/>
      <c r="J38" s="72"/>
      <c r="K38" s="210"/>
      <c r="L38" s="211"/>
    </row>
    <row r="39" spans="1:16" ht="12.75" customHeight="1" x14ac:dyDescent="0.25">
      <c r="B39" s="73" t="s">
        <v>34</v>
      </c>
      <c r="C39" s="74"/>
      <c r="D39" s="75">
        <v>1.5</v>
      </c>
      <c r="E39" s="75">
        <v>0.5</v>
      </c>
      <c r="F39" s="76">
        <v>0.2</v>
      </c>
      <c r="G39" s="76"/>
      <c r="H39" s="75"/>
      <c r="I39" s="75"/>
      <c r="J39" s="77"/>
      <c r="K39" s="78">
        <v>2.2000000000000002</v>
      </c>
      <c r="L39" s="79"/>
      <c r="O39" s="80"/>
      <c r="P39" s="80"/>
    </row>
    <row r="40" spans="1:16" ht="12.75" customHeight="1" x14ac:dyDescent="0.25">
      <c r="B40" s="81"/>
      <c r="C40" s="9"/>
      <c r="D40" s="68"/>
      <c r="E40" s="68"/>
      <c r="F40" s="68"/>
      <c r="G40" s="68"/>
      <c r="H40" s="68"/>
      <c r="I40" s="68"/>
      <c r="J40" s="68"/>
      <c r="K40" s="82"/>
      <c r="L40" s="68"/>
      <c r="N40" s="83"/>
      <c r="P40" s="80"/>
    </row>
    <row r="41" spans="1:16" ht="12.75" customHeight="1" x14ac:dyDescent="0.25">
      <c r="B41" s="84" t="s">
        <v>43</v>
      </c>
      <c r="C41" s="58"/>
      <c r="D41" s="85">
        <v>23.181799999999999</v>
      </c>
      <c r="E41" s="85">
        <v>19.586753846153847</v>
      </c>
      <c r="F41" s="85">
        <v>29.189242307692311</v>
      </c>
      <c r="G41" s="85" t="s">
        <v>101</v>
      </c>
      <c r="H41" s="85" t="s">
        <v>101</v>
      </c>
      <c r="I41" s="85" t="s">
        <v>101</v>
      </c>
      <c r="J41" s="85" t="s">
        <v>101</v>
      </c>
      <c r="K41" s="75">
        <v>0.93</v>
      </c>
      <c r="L41" s="86"/>
      <c r="P41" s="87"/>
    </row>
    <row r="42" spans="1:16" ht="12.75" customHeight="1" x14ac:dyDescent="0.25">
      <c r="B42" s="88"/>
      <c r="C42" s="56"/>
      <c r="D42" s="68"/>
      <c r="E42" s="68"/>
      <c r="F42" s="68"/>
      <c r="G42" s="68"/>
      <c r="H42" s="68"/>
      <c r="I42" s="9"/>
      <c r="J42" s="9"/>
      <c r="K42" s="9"/>
      <c r="L42" s="9"/>
      <c r="P42" s="87"/>
    </row>
    <row r="43" spans="1:16" ht="12.75" customHeight="1" x14ac:dyDescent="0.25">
      <c r="B43" s="7" t="s">
        <v>14</v>
      </c>
      <c r="C43" s="58"/>
      <c r="D43" s="89">
        <v>8.3299999999999999E-2</v>
      </c>
      <c r="E43" s="90"/>
      <c r="F43" s="208"/>
      <c r="G43" s="209"/>
      <c r="H43" s="209"/>
      <c r="I43" s="209"/>
      <c r="J43" s="209"/>
      <c r="K43" s="209"/>
      <c r="L43" s="209"/>
      <c r="P43" s="87"/>
    </row>
    <row r="44" spans="1:16" ht="12.75" customHeight="1" x14ac:dyDescent="0.25">
      <c r="B44" s="7" t="s">
        <v>44</v>
      </c>
      <c r="C44" s="58"/>
      <c r="D44" s="91"/>
      <c r="E44" s="90"/>
      <c r="F44" s="208"/>
      <c r="G44" s="209"/>
      <c r="H44" s="209"/>
      <c r="I44" s="209"/>
      <c r="J44" s="209"/>
      <c r="K44" s="209"/>
      <c r="L44" s="209"/>
      <c r="P44" s="87"/>
    </row>
    <row r="45" spans="1:16" ht="12.75" customHeight="1" x14ac:dyDescent="0.25">
      <c r="B45" s="7" t="s">
        <v>15</v>
      </c>
      <c r="C45" s="58"/>
      <c r="D45" s="92">
        <v>0.08</v>
      </c>
      <c r="E45" s="90"/>
      <c r="F45" s="208"/>
      <c r="G45" s="209"/>
      <c r="H45" s="209"/>
      <c r="I45" s="209"/>
      <c r="J45" s="209"/>
      <c r="K45" s="209"/>
      <c r="L45" s="209"/>
    </row>
    <row r="46" spans="1:16" ht="12.75" customHeight="1" x14ac:dyDescent="0.25">
      <c r="B46" s="7" t="s">
        <v>45</v>
      </c>
      <c r="C46" s="58"/>
      <c r="D46" s="91"/>
      <c r="E46" s="90"/>
      <c r="F46" s="86"/>
      <c r="G46" s="93"/>
      <c r="H46" s="93"/>
      <c r="I46" s="93"/>
      <c r="J46" s="93"/>
      <c r="K46" s="93"/>
      <c r="L46" s="93"/>
    </row>
    <row r="47" spans="1:16" ht="12.75" customHeight="1" x14ac:dyDescent="0.25">
      <c r="B47" s="7" t="s">
        <v>46</v>
      </c>
      <c r="C47" s="58"/>
      <c r="D47" s="94">
        <v>7.4999999999999997E-3</v>
      </c>
      <c r="E47" s="90"/>
      <c r="F47" s="86"/>
      <c r="G47" s="93"/>
      <c r="H47" s="93"/>
      <c r="I47" s="93"/>
      <c r="J47" s="93"/>
      <c r="K47" s="93"/>
      <c r="L47" s="93"/>
    </row>
    <row r="48" spans="1:16" ht="12.75" customHeight="1" x14ac:dyDescent="0.25">
      <c r="B48" s="7" t="s">
        <v>47</v>
      </c>
      <c r="C48" s="58"/>
      <c r="D48" s="91">
        <v>0</v>
      </c>
      <c r="E48" s="90"/>
      <c r="F48" s="86"/>
      <c r="G48" s="93"/>
      <c r="H48" s="93"/>
      <c r="I48" s="93"/>
      <c r="J48" s="93"/>
      <c r="K48" s="93"/>
      <c r="L48" s="93"/>
    </row>
    <row r="49" spans="2:12" ht="12.75" customHeight="1" x14ac:dyDescent="0.25">
      <c r="B49" s="81"/>
      <c r="C49" s="95"/>
      <c r="D49" s="90"/>
      <c r="E49" s="90"/>
      <c r="F49" s="90"/>
      <c r="G49" s="90"/>
      <c r="H49" s="90"/>
      <c r="I49" s="90"/>
      <c r="J49" s="90"/>
      <c r="K49" s="90"/>
      <c r="L49" s="90"/>
    </row>
    <row r="50" spans="2:12" ht="18.75" customHeight="1" x14ac:dyDescent="0.25">
      <c r="B50" s="203" t="s">
        <v>48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</row>
    <row r="51" spans="2:12" x14ac:dyDescent="0.25">
      <c r="B51" s="81"/>
      <c r="C51" s="95"/>
      <c r="D51" s="96"/>
      <c r="E51" s="90"/>
      <c r="F51" s="90"/>
      <c r="G51" s="90"/>
      <c r="H51" s="90"/>
      <c r="I51" s="90"/>
      <c r="J51" s="90"/>
      <c r="K51" s="90"/>
      <c r="L51" s="90"/>
    </row>
    <row r="52" spans="2:12" x14ac:dyDescent="0.25">
      <c r="B52" s="13" t="s">
        <v>49</v>
      </c>
      <c r="C52" s="97">
        <v>7.2700000000000001E-2</v>
      </c>
      <c r="D52" s="98">
        <v>1</v>
      </c>
      <c r="E52" s="96"/>
      <c r="F52" s="99"/>
      <c r="G52" s="93"/>
      <c r="H52" s="93"/>
      <c r="I52" s="93"/>
      <c r="J52" s="93"/>
      <c r="K52" s="93"/>
      <c r="L52" s="93"/>
    </row>
    <row r="53" spans="2:12" x14ac:dyDescent="0.25">
      <c r="B53" s="13" t="s">
        <v>50</v>
      </c>
      <c r="C53" s="97">
        <v>2.9399999999999999E-2</v>
      </c>
      <c r="D53" s="97">
        <v>0.85</v>
      </c>
      <c r="E53" s="96"/>
      <c r="F53" s="202"/>
      <c r="G53" s="202"/>
      <c r="H53" s="202"/>
      <c r="I53" s="202"/>
      <c r="J53" s="202"/>
      <c r="K53" s="202"/>
      <c r="L53" s="202"/>
    </row>
    <row r="54" spans="2:12" x14ac:dyDescent="0.25">
      <c r="B54" s="13" t="s">
        <v>51</v>
      </c>
      <c r="C54" s="97">
        <v>7.9399999999999998E-2</v>
      </c>
      <c r="D54" s="97">
        <v>0.15</v>
      </c>
      <c r="E54" s="96"/>
      <c r="F54" s="202"/>
      <c r="G54" s="202"/>
      <c r="H54" s="202"/>
      <c r="I54" s="202"/>
      <c r="J54" s="202"/>
      <c r="K54" s="202"/>
      <c r="L54" s="202"/>
    </row>
    <row r="55" spans="2:12" x14ac:dyDescent="0.25">
      <c r="B55" s="13" t="s">
        <v>52</v>
      </c>
      <c r="C55" s="97">
        <v>6.7000000000000004E-2</v>
      </c>
      <c r="D55" s="98">
        <v>1</v>
      </c>
      <c r="E55" s="96"/>
      <c r="F55" s="99"/>
      <c r="G55" s="93"/>
      <c r="H55" s="93"/>
      <c r="I55" s="93"/>
      <c r="J55" s="93"/>
      <c r="K55" s="93"/>
      <c r="L55" s="93"/>
    </row>
    <row r="56" spans="2:12" x14ac:dyDescent="0.25">
      <c r="B56" s="13" t="s">
        <v>53</v>
      </c>
      <c r="C56" s="97">
        <v>1.23E-2</v>
      </c>
      <c r="D56" s="98">
        <v>1</v>
      </c>
      <c r="E56" s="96"/>
      <c r="F56" s="100"/>
      <c r="G56" s="93"/>
      <c r="H56" s="93"/>
      <c r="I56" s="93"/>
      <c r="J56" s="93"/>
      <c r="K56" s="93"/>
      <c r="L56" s="93"/>
    </row>
    <row r="57" spans="2:12" x14ac:dyDescent="0.25">
      <c r="B57" s="13" t="s">
        <v>54</v>
      </c>
      <c r="C57" s="97">
        <v>8.5000000000000006E-2</v>
      </c>
      <c r="D57" s="98">
        <v>1</v>
      </c>
      <c r="E57" s="96"/>
      <c r="F57" s="100"/>
      <c r="G57" s="93"/>
      <c r="H57" s="93"/>
      <c r="I57" s="93"/>
      <c r="J57" s="93"/>
      <c r="K57" s="93"/>
      <c r="L57" s="93"/>
    </row>
    <row r="58" spans="2:12" ht="15.75" thickBot="1" x14ac:dyDescent="0.3">
      <c r="B58" s="13" t="s">
        <v>55</v>
      </c>
      <c r="C58" s="97">
        <v>0</v>
      </c>
      <c r="D58" s="98">
        <v>1</v>
      </c>
      <c r="E58" s="96"/>
      <c r="F58" s="86"/>
      <c r="G58" s="93"/>
      <c r="H58" s="93"/>
      <c r="I58" s="93"/>
      <c r="J58" s="93"/>
      <c r="K58" s="93"/>
      <c r="L58" s="93"/>
    </row>
    <row r="59" spans="2:12" ht="15.75" thickTop="1" x14ac:dyDescent="0.25">
      <c r="B59" s="22" t="s">
        <v>56</v>
      </c>
      <c r="C59" s="101">
        <v>0.27390000000000003</v>
      </c>
      <c r="D59" s="22"/>
    </row>
    <row r="61" spans="2:12" ht="19.5" customHeight="1" x14ac:dyDescent="0.25">
      <c r="B61" s="203" t="s">
        <v>57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</row>
    <row r="62" spans="2:12" ht="19.5" customHeight="1" x14ac:dyDescent="0.25"/>
    <row r="63" spans="2:12" ht="16.5" customHeight="1" x14ac:dyDescent="0.25">
      <c r="B63" s="102" t="s">
        <v>58</v>
      </c>
      <c r="C63" s="103" t="s">
        <v>59</v>
      </c>
      <c r="D63" s="104"/>
      <c r="E63" s="104"/>
      <c r="F63" s="104"/>
      <c r="G63" s="104"/>
      <c r="H63" s="104"/>
      <c r="I63" s="104"/>
      <c r="J63" s="104"/>
      <c r="K63" s="104"/>
      <c r="L63" s="104"/>
    </row>
    <row r="64" spans="2:12" x14ac:dyDescent="0.25">
      <c r="B64" s="105"/>
    </row>
    <row r="65" spans="2:14" x14ac:dyDescent="0.25">
      <c r="C65" s="106" t="s">
        <v>60</v>
      </c>
      <c r="D65" s="106" t="s">
        <v>61</v>
      </c>
      <c r="E65" s="106" t="s">
        <v>62</v>
      </c>
    </row>
    <row r="66" spans="2:14" ht="15.75" thickBot="1" x14ac:dyDescent="0.3">
      <c r="B66" s="107" t="s">
        <v>63</v>
      </c>
      <c r="C66" s="108"/>
      <c r="D66" s="109">
        <v>1878</v>
      </c>
      <c r="E66" s="110"/>
      <c r="F66" s="104"/>
      <c r="G66" s="104"/>
      <c r="H66" s="104"/>
      <c r="I66" s="104"/>
      <c r="J66" s="104"/>
      <c r="K66" s="104"/>
      <c r="L66" s="104"/>
    </row>
    <row r="67" spans="2:14" ht="15.75" thickTop="1" x14ac:dyDescent="0.25">
      <c r="B67" s="13" t="s">
        <v>64</v>
      </c>
      <c r="C67" s="103" t="s">
        <v>2</v>
      </c>
      <c r="D67" s="111">
        <v>98.697999999999993</v>
      </c>
      <c r="E67" s="112">
        <v>6.0999999999999999E-2</v>
      </c>
      <c r="F67" s="113"/>
      <c r="G67" s="205"/>
      <c r="H67" s="205"/>
      <c r="I67" s="205"/>
      <c r="J67" s="205"/>
      <c r="K67" s="205"/>
      <c r="L67" s="205"/>
    </row>
    <row r="68" spans="2:14" x14ac:dyDescent="0.25">
      <c r="B68" s="13" t="s">
        <v>65</v>
      </c>
      <c r="C68" s="103" t="s">
        <v>2</v>
      </c>
      <c r="D68" s="114">
        <v>50</v>
      </c>
      <c r="E68" s="115"/>
      <c r="F68" s="206"/>
      <c r="G68" s="207"/>
      <c r="H68" s="207"/>
      <c r="I68" s="207"/>
      <c r="J68" s="207"/>
      <c r="K68" s="207"/>
      <c r="L68" s="207"/>
    </row>
    <row r="69" spans="2:14" x14ac:dyDescent="0.25">
      <c r="B69" s="13" t="s">
        <v>66</v>
      </c>
      <c r="C69" s="103" t="s">
        <v>2</v>
      </c>
      <c r="D69" s="114">
        <v>200</v>
      </c>
      <c r="E69" s="115"/>
      <c r="F69" s="104"/>
      <c r="G69" s="104"/>
      <c r="H69" s="104"/>
      <c r="I69" s="104"/>
      <c r="J69" s="104"/>
      <c r="K69" s="104"/>
      <c r="L69" s="104"/>
    </row>
    <row r="70" spans="2:14" x14ac:dyDescent="0.25">
      <c r="B70" s="13" t="s">
        <v>67</v>
      </c>
      <c r="C70" s="103" t="s">
        <v>2</v>
      </c>
      <c r="D70" s="114">
        <v>10</v>
      </c>
      <c r="E70" s="116"/>
      <c r="F70" s="104"/>
      <c r="G70" s="104"/>
      <c r="H70" s="104"/>
      <c r="I70" s="104"/>
      <c r="J70" s="104"/>
      <c r="K70" s="104"/>
      <c r="L70" s="104"/>
    </row>
    <row r="71" spans="2:14" x14ac:dyDescent="0.25">
      <c r="B71" s="13" t="s">
        <v>68</v>
      </c>
      <c r="C71" s="103" t="s">
        <v>2</v>
      </c>
      <c r="D71" s="114">
        <v>40</v>
      </c>
      <c r="E71" s="117"/>
      <c r="F71" s="104"/>
      <c r="G71" s="104"/>
      <c r="H71" s="104"/>
      <c r="I71" s="104"/>
      <c r="J71" s="104"/>
      <c r="K71" s="104"/>
      <c r="L71" s="104"/>
    </row>
    <row r="72" spans="2:14" x14ac:dyDescent="0.25">
      <c r="B72" s="13" t="s">
        <v>69</v>
      </c>
      <c r="C72" s="103" t="s">
        <v>2</v>
      </c>
      <c r="D72" s="114">
        <v>40</v>
      </c>
      <c r="E72" s="118">
        <v>2.6327879513092196E-2</v>
      </c>
      <c r="F72" s="119"/>
      <c r="G72" s="93"/>
      <c r="H72" s="104"/>
      <c r="I72" s="104"/>
      <c r="J72" s="104"/>
      <c r="K72" s="104"/>
      <c r="L72" s="104"/>
    </row>
    <row r="73" spans="2:14" x14ac:dyDescent="0.25">
      <c r="B73" s="13" t="s">
        <v>70</v>
      </c>
      <c r="C73" s="103" t="s">
        <v>2</v>
      </c>
      <c r="D73" s="114">
        <v>0</v>
      </c>
      <c r="E73" s="118">
        <v>0</v>
      </c>
      <c r="F73" s="104"/>
      <c r="G73" s="104"/>
      <c r="H73" s="104"/>
      <c r="I73" s="104"/>
      <c r="J73" s="104"/>
      <c r="K73" s="104"/>
      <c r="L73" s="104"/>
    </row>
    <row r="74" spans="2:14" x14ac:dyDescent="0.25">
      <c r="B74" s="13" t="s">
        <v>71</v>
      </c>
      <c r="C74" s="103" t="s">
        <v>2</v>
      </c>
      <c r="D74" s="114">
        <v>0</v>
      </c>
      <c r="E74" s="118">
        <v>0</v>
      </c>
      <c r="F74" s="104"/>
      <c r="G74" s="104"/>
      <c r="H74" s="104"/>
      <c r="I74" s="104"/>
      <c r="J74" s="104"/>
      <c r="K74" s="104"/>
      <c r="L74" s="104"/>
    </row>
    <row r="75" spans="2:14" x14ac:dyDescent="0.25">
      <c r="B75" s="13" t="s">
        <v>72</v>
      </c>
      <c r="C75" s="103" t="s">
        <v>2</v>
      </c>
      <c r="D75" s="114">
        <v>80</v>
      </c>
      <c r="E75" s="118">
        <v>5.2655759026184391E-2</v>
      </c>
      <c r="F75" s="104"/>
      <c r="G75" s="104"/>
      <c r="H75" s="104"/>
      <c r="I75" s="104"/>
      <c r="J75" s="104"/>
      <c r="K75" s="104"/>
      <c r="L75" s="104"/>
    </row>
    <row r="76" spans="2:14" x14ac:dyDescent="0.25">
      <c r="B76" s="13" t="s">
        <v>73</v>
      </c>
      <c r="C76" s="103" t="s">
        <v>2</v>
      </c>
      <c r="D76" s="114">
        <v>0</v>
      </c>
      <c r="E76" s="118">
        <v>0</v>
      </c>
      <c r="F76" s="104"/>
      <c r="G76" s="104"/>
      <c r="H76" s="104"/>
      <c r="I76" s="104"/>
      <c r="J76" s="104"/>
      <c r="K76" s="104"/>
      <c r="L76" s="104"/>
    </row>
    <row r="77" spans="2:14" ht="15.75" thickBot="1" x14ac:dyDescent="0.3">
      <c r="B77" s="13" t="s">
        <v>74</v>
      </c>
      <c r="C77" s="121" t="s">
        <v>2</v>
      </c>
      <c r="D77" s="122">
        <v>421.38362000000012</v>
      </c>
      <c r="E77" s="123">
        <v>0.69</v>
      </c>
      <c r="F77" s="168"/>
      <c r="G77" s="124"/>
      <c r="H77" s="124"/>
      <c r="I77" s="124"/>
      <c r="J77" s="124"/>
      <c r="K77" s="124"/>
      <c r="L77" s="124"/>
      <c r="N77" s="83"/>
    </row>
    <row r="78" spans="2:14" ht="15.75" thickTop="1" x14ac:dyDescent="0.25">
      <c r="B78" s="125" t="s">
        <v>75</v>
      </c>
      <c r="C78" s="126"/>
      <c r="D78" s="127">
        <v>937.91837999999984</v>
      </c>
      <c r="E78" s="128"/>
    </row>
    <row r="80" spans="2:14" ht="15.75" thickBot="1" x14ac:dyDescent="0.3">
      <c r="B80" s="129"/>
      <c r="C80" s="57"/>
      <c r="D80" s="130"/>
      <c r="E80" s="130"/>
    </row>
    <row r="81" spans="2:14" ht="16.5" thickTop="1" thickBot="1" x14ac:dyDescent="0.3">
      <c r="B81" s="131" t="s">
        <v>76</v>
      </c>
      <c r="C81" s="131"/>
      <c r="D81" s="132">
        <v>0.49942405750798713</v>
      </c>
      <c r="E81" s="131"/>
    </row>
    <row r="82" spans="2:14" ht="15.75" thickTop="1" x14ac:dyDescent="0.25"/>
    <row r="83" spans="2:14" x14ac:dyDescent="0.25">
      <c r="B83" s="2" t="s">
        <v>77</v>
      </c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2:14" x14ac:dyDescent="0.25">
      <c r="B84" s="81"/>
      <c r="C84" s="133" t="s">
        <v>78</v>
      </c>
      <c r="D84" s="134"/>
      <c r="E84" s="9"/>
      <c r="F84" s="9"/>
      <c r="G84" s="9"/>
      <c r="H84" s="9"/>
      <c r="I84" s="9"/>
      <c r="J84" s="9"/>
      <c r="K84" s="9"/>
      <c r="L84" s="9"/>
    </row>
    <row r="85" spans="2:14" x14ac:dyDescent="0.25">
      <c r="B85" s="13" t="s">
        <v>79</v>
      </c>
      <c r="C85" s="135">
        <v>0</v>
      </c>
      <c r="D85" s="134"/>
      <c r="E85" s="86"/>
      <c r="F85" s="93"/>
      <c r="G85" s="93"/>
      <c r="H85" s="93"/>
      <c r="I85" s="93"/>
      <c r="J85" s="93"/>
      <c r="K85" s="93"/>
      <c r="L85" s="93"/>
    </row>
    <row r="86" spans="2:14" ht="15.75" thickBot="1" x14ac:dyDescent="0.3">
      <c r="B86" s="136" t="s">
        <v>80</v>
      </c>
      <c r="C86" s="137">
        <v>0</v>
      </c>
      <c r="D86" s="134"/>
      <c r="E86" s="86"/>
      <c r="F86" s="93"/>
      <c r="G86" s="93"/>
      <c r="H86" s="93"/>
      <c r="I86" s="93"/>
      <c r="J86" s="93"/>
      <c r="K86" s="93"/>
      <c r="L86" s="93"/>
    </row>
    <row r="87" spans="2:14" ht="15.75" thickTop="1" x14ac:dyDescent="0.25">
      <c r="B87" s="138" t="s">
        <v>81</v>
      </c>
      <c r="C87" s="139">
        <v>0</v>
      </c>
      <c r="D87" s="134"/>
      <c r="E87" s="9"/>
      <c r="F87" s="9"/>
      <c r="G87" s="9"/>
      <c r="H87" s="9"/>
      <c r="I87" s="9"/>
      <c r="J87" s="9"/>
      <c r="K87" s="9"/>
      <c r="L87" s="9"/>
    </row>
    <row r="89" spans="2:14" x14ac:dyDescent="0.25">
      <c r="B89" s="140" t="s">
        <v>82</v>
      </c>
      <c r="C89" s="141"/>
      <c r="D89" s="142"/>
      <c r="E89" s="142"/>
      <c r="F89" s="142"/>
      <c r="G89" s="142"/>
      <c r="H89" s="142"/>
      <c r="I89" s="142"/>
      <c r="J89" s="142"/>
      <c r="K89" s="142"/>
      <c r="L89" s="142"/>
    </row>
    <row r="90" spans="2:14" x14ac:dyDescent="0.25">
      <c r="B90" s="143" t="s">
        <v>83</v>
      </c>
      <c r="C90" s="144"/>
      <c r="D90" s="144"/>
      <c r="E90" s="9"/>
      <c r="F90" s="9"/>
      <c r="G90" s="9"/>
      <c r="H90" s="9"/>
      <c r="I90" s="9"/>
      <c r="J90" s="9"/>
      <c r="K90" s="9"/>
      <c r="L90" s="9"/>
    </row>
    <row r="91" spans="2:14" x14ac:dyDescent="0.25">
      <c r="B91" s="145"/>
      <c r="C91" s="3" t="s">
        <v>84</v>
      </c>
      <c r="D91" s="3"/>
      <c r="E91" s="3"/>
      <c r="F91" s="3"/>
      <c r="G91" s="3"/>
      <c r="H91" s="3"/>
      <c r="I91" s="3"/>
      <c r="J91" s="3"/>
      <c r="K91" s="3"/>
      <c r="L91" s="3"/>
    </row>
    <row r="92" spans="2:14" x14ac:dyDescent="0.25">
      <c r="B92" s="81"/>
      <c r="C92" s="144"/>
      <c r="D92" s="9"/>
      <c r="E92" s="9"/>
      <c r="F92" s="9"/>
      <c r="G92" s="9"/>
      <c r="H92" s="9"/>
      <c r="I92" s="9"/>
      <c r="J92" s="9"/>
      <c r="K92" s="9"/>
      <c r="L92" s="9"/>
    </row>
    <row r="93" spans="2:14" x14ac:dyDescent="0.25">
      <c r="B93" s="146" t="s">
        <v>85</v>
      </c>
      <c r="C93" s="147">
        <v>0.115</v>
      </c>
      <c r="D93" s="9"/>
      <c r="E93" s="148"/>
      <c r="F93" s="201"/>
      <c r="G93" s="200"/>
      <c r="H93" s="200"/>
      <c r="I93" s="200"/>
      <c r="J93" s="200"/>
      <c r="K93" s="200"/>
      <c r="L93" s="200"/>
    </row>
    <row r="94" spans="2:14" x14ac:dyDescent="0.25">
      <c r="B94" s="146" t="s">
        <v>86</v>
      </c>
      <c r="C94" s="147">
        <v>1.0999999999999999E-2</v>
      </c>
      <c r="D94" s="9"/>
      <c r="E94" s="148"/>
      <c r="F94" s="201"/>
      <c r="G94" s="200"/>
      <c r="H94" s="200"/>
      <c r="I94" s="200"/>
      <c r="J94" s="200"/>
      <c r="K94" s="200"/>
      <c r="L94" s="200"/>
    </row>
    <row r="95" spans="2:14" ht="15.75" thickBot="1" x14ac:dyDescent="0.3">
      <c r="B95" s="149" t="s">
        <v>87</v>
      </c>
      <c r="C95" s="150">
        <v>6.8000000000000005E-2</v>
      </c>
      <c r="D95" s="9"/>
      <c r="E95" s="148"/>
      <c r="F95" s="201"/>
      <c r="G95" s="200"/>
      <c r="H95" s="200"/>
      <c r="I95" s="200"/>
      <c r="J95" s="200"/>
      <c r="K95" s="200"/>
      <c r="L95" s="200"/>
      <c r="N95" s="83"/>
    </row>
    <row r="96" spans="2:14" ht="15.75" thickTop="1" x14ac:dyDescent="0.25">
      <c r="B96" s="151" t="s">
        <v>88</v>
      </c>
      <c r="C96" s="152">
        <v>0.19400000000000001</v>
      </c>
      <c r="D96" s="9"/>
      <c r="E96" s="9"/>
      <c r="F96" s="9"/>
      <c r="G96" s="9"/>
      <c r="H96" s="9"/>
      <c r="I96" s="9"/>
      <c r="J96" s="9"/>
      <c r="K96" s="9"/>
      <c r="L96" s="9"/>
    </row>
    <row r="97" spans="2:14" x14ac:dyDescent="0.25">
      <c r="B97" s="153"/>
      <c r="C97" s="144"/>
      <c r="D97" s="144"/>
      <c r="E97" s="9"/>
      <c r="F97" s="9"/>
      <c r="G97" s="9"/>
      <c r="H97" s="9"/>
      <c r="I97" s="9"/>
      <c r="J97" s="9"/>
      <c r="K97" s="9"/>
      <c r="L97" s="9"/>
    </row>
    <row r="98" spans="2:14" x14ac:dyDescent="0.25">
      <c r="B98" s="13" t="s">
        <v>89</v>
      </c>
      <c r="C98" s="154">
        <v>4.9000000000000002E-2</v>
      </c>
      <c r="D98" s="144"/>
      <c r="E98" s="148"/>
      <c r="F98" s="155"/>
      <c r="G98" s="155"/>
      <c r="H98" s="155"/>
      <c r="I98" s="155"/>
      <c r="J98" s="155"/>
      <c r="K98" s="155"/>
      <c r="L98" s="155"/>
      <c r="N98" s="83"/>
    </row>
    <row r="99" spans="2:14" x14ac:dyDescent="0.25">
      <c r="B99" s="156"/>
      <c r="C99" s="144"/>
      <c r="D99" s="144"/>
      <c r="E99" s="9"/>
      <c r="F99" s="9"/>
      <c r="G99" s="9"/>
      <c r="H99" s="9"/>
      <c r="I99" s="9"/>
      <c r="J99" s="9"/>
      <c r="K99" s="9"/>
    </row>
    <row r="100" spans="2:14" x14ac:dyDescent="0.25">
      <c r="B100" s="13" t="s">
        <v>90</v>
      </c>
      <c r="C100" s="154">
        <v>7.5999999999999998E-2</v>
      </c>
      <c r="D100" s="144"/>
      <c r="E100" s="148"/>
      <c r="F100" s="199"/>
      <c r="G100" s="200"/>
      <c r="H100" s="200"/>
      <c r="I100" s="200"/>
      <c r="J100" s="200"/>
      <c r="K100" s="200"/>
      <c r="L100" s="200"/>
    </row>
    <row r="102" spans="2:14" x14ac:dyDescent="0.25">
      <c r="B102" s="197" t="s">
        <v>91</v>
      </c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</row>
    <row r="104" spans="2:14" ht="15.75" thickBot="1" x14ac:dyDescent="0.3">
      <c r="B104" s="13" t="s">
        <v>92</v>
      </c>
      <c r="C104" s="157">
        <v>0.02</v>
      </c>
      <c r="E104" s="199"/>
      <c r="F104" s="200"/>
      <c r="G104" s="200"/>
      <c r="H104" s="200"/>
      <c r="I104" s="200"/>
      <c r="J104" s="200"/>
      <c r="K104" s="200"/>
      <c r="L104" s="200"/>
    </row>
    <row r="105" spans="2:14" ht="15.75" thickTop="1" x14ac:dyDescent="0.25">
      <c r="B105" s="138" t="s">
        <v>93</v>
      </c>
      <c r="C105" s="158">
        <v>0.02</v>
      </c>
    </row>
    <row r="107" spans="2:14" x14ac:dyDescent="0.25">
      <c r="B107" s="197" t="s">
        <v>94</v>
      </c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</row>
    <row r="109" spans="2:14" x14ac:dyDescent="0.25">
      <c r="B109" s="13" t="s">
        <v>95</v>
      </c>
      <c r="C109" s="159">
        <v>3.25</v>
      </c>
      <c r="E109" s="199"/>
      <c r="F109" s="200"/>
      <c r="G109" s="200"/>
      <c r="H109" s="200"/>
      <c r="I109" s="200"/>
      <c r="J109" s="200"/>
      <c r="K109" s="200"/>
      <c r="L109" s="200"/>
    </row>
    <row r="110" spans="2:14" x14ac:dyDescent="0.25">
      <c r="B110" s="13" t="s">
        <v>32</v>
      </c>
      <c r="C110" s="160">
        <v>7</v>
      </c>
      <c r="E110" s="199"/>
      <c r="F110" s="200"/>
      <c r="G110" s="200"/>
      <c r="H110" s="200"/>
      <c r="I110" s="200"/>
      <c r="J110" s="200"/>
      <c r="K110" s="200"/>
      <c r="L110" s="200"/>
    </row>
    <row r="112" spans="2:14" x14ac:dyDescent="0.25">
      <c r="B112" s="197" t="s">
        <v>96</v>
      </c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</row>
    <row r="113" spans="2:6" x14ac:dyDescent="0.25">
      <c r="B113" s="81"/>
      <c r="C113" s="9"/>
      <c r="D113" s="9"/>
      <c r="E113" s="9"/>
      <c r="F113" s="9"/>
    </row>
    <row r="114" spans="2:6" ht="50.25" customHeight="1" x14ac:dyDescent="0.25">
      <c r="B114" s="161" t="s">
        <v>97</v>
      </c>
      <c r="C114" s="162" t="s">
        <v>98</v>
      </c>
      <c r="D114" s="163"/>
      <c r="E114" s="162" t="s">
        <v>99</v>
      </c>
      <c r="F114" s="164"/>
    </row>
    <row r="115" spans="2:6" x14ac:dyDescent="0.25">
      <c r="B115" s="165" t="s">
        <v>100</v>
      </c>
      <c r="C115" s="166">
        <v>0.68100000000000005</v>
      </c>
      <c r="D115" s="164"/>
      <c r="E115" s="167"/>
      <c r="F115" s="9"/>
    </row>
    <row r="116" spans="2:6" x14ac:dyDescent="0.25">
      <c r="B116" s="165" t="s">
        <v>88</v>
      </c>
      <c r="C116" s="166">
        <v>0.19400000000000001</v>
      </c>
      <c r="D116" s="164"/>
      <c r="E116" s="166">
        <v>0.28487518355359764</v>
      </c>
      <c r="F116" s="9"/>
    </row>
    <row r="117" spans="2:6" x14ac:dyDescent="0.25">
      <c r="B117" s="165" t="s">
        <v>89</v>
      </c>
      <c r="C117" s="166">
        <v>4.9000000000000002E-2</v>
      </c>
      <c r="D117" s="164"/>
      <c r="E117" s="166">
        <v>7.1953010279001473E-2</v>
      </c>
      <c r="F117" s="9"/>
    </row>
    <row r="118" spans="2:6" x14ac:dyDescent="0.25">
      <c r="B118" s="165" t="s">
        <v>90</v>
      </c>
      <c r="C118" s="166">
        <v>7.5999999999999998E-2</v>
      </c>
      <c r="D118" s="164"/>
      <c r="E118" s="166">
        <v>0.11160058737151247</v>
      </c>
      <c r="F118" s="9"/>
    </row>
    <row r="119" spans="2:6" x14ac:dyDescent="0.25">
      <c r="B119" s="88"/>
      <c r="C119" s="56"/>
      <c r="D119" s="56"/>
      <c r="E119" s="56"/>
      <c r="F119" s="56"/>
    </row>
  </sheetData>
  <protectedRanges>
    <protectedRange algorithmName="SHA-512" hashValue="zrr1YC170iD4z5ngO6i+dvye2WxwMuZwyCItKXOM0Fb0EC895yDhie8vErJXeoL6fSMcx6aoO1sn5XcoWfI8lg==" saltValue="T/jZUAo6mJPMXMKTIHv+sw==" spinCount="100000" sqref="D39:J39 C47:D48" name="Inputcellen_1"/>
    <protectedRange algorithmName="SHA-512" hashValue="zrr1YC170iD4z5ngO6i+dvye2WxwMuZwyCItKXOM0Fb0EC895yDhie8vErJXeoL6fSMcx6aoO1sn5XcoWfI8lg==" saltValue="T/jZUAo6mJPMXMKTIHv+sw==" spinCount="100000" sqref="C56:D58 C53:D54" name="Inputcellen"/>
    <protectedRange algorithmName="SHA-512" hashValue="zrr1YC170iD4z5ngO6i+dvye2WxwMuZwyCItKXOM0Fb0EC895yDhie8vErJXeoL6fSMcx6aoO1sn5XcoWfI8lg==" saltValue="T/jZUAo6mJPMXMKTIHv+sw==" spinCount="100000" sqref="D70:D71 D74 C67:C77 E67:E68 E72:E77" name="Inputcellen_2"/>
    <protectedRange algorithmName="SHA-512" hashValue="zrr1YC170iD4z5ngO6i+dvye2WxwMuZwyCItKXOM0Fb0EC895yDhie8vErJXeoL6fSMcx6aoO1sn5XcoWfI8lg==" saltValue="T/jZUAo6mJPMXMKTIHv+sw==" spinCount="100000" sqref="C85:C86" name="Inputcellen_3"/>
    <protectedRange algorithmName="SHA-512" hashValue="zrr1YC170iD4z5ngO6i+dvye2WxwMuZwyCItKXOM0Fb0EC895yDhie8vErJXeoL6fSMcx6aoO1sn5XcoWfI8lg==" saltValue="T/jZUAo6mJPMXMKTIHv+sw==" spinCount="100000" sqref="C93:C95 C98 C100" name="Inputcellen_4"/>
    <protectedRange algorithmName="SHA-512" hashValue="zrr1YC170iD4z5ngO6i+dvye2WxwMuZwyCItKXOM0Fb0EC895yDhie8vErJXeoL6fSMcx6aoO1sn5XcoWfI8lg==" saltValue="T/jZUAo6mJPMXMKTIHv+sw==" spinCount="100000" sqref="C104" name="Inputcellen_5"/>
  </protectedRanges>
  <mergeCells count="26">
    <mergeCell ref="K36:L36"/>
    <mergeCell ref="B1:L1"/>
    <mergeCell ref="A3:L3"/>
    <mergeCell ref="B28:C28"/>
    <mergeCell ref="A33:L33"/>
    <mergeCell ref="B34:L34"/>
    <mergeCell ref="F94:L94"/>
    <mergeCell ref="K37:L37"/>
    <mergeCell ref="K38:L38"/>
    <mergeCell ref="F43:L43"/>
    <mergeCell ref="F44:L44"/>
    <mergeCell ref="F45:L45"/>
    <mergeCell ref="B50:L50"/>
    <mergeCell ref="F53:L54"/>
    <mergeCell ref="B61:L61"/>
    <mergeCell ref="G67:L67"/>
    <mergeCell ref="F68:L68"/>
    <mergeCell ref="F93:L93"/>
    <mergeCell ref="B107:L107"/>
    <mergeCell ref="E109:L109"/>
    <mergeCell ref="E110:L110"/>
    <mergeCell ref="B112:L112"/>
    <mergeCell ref="F95:L95"/>
    <mergeCell ref="F100:L100"/>
    <mergeCell ref="B102:L102"/>
    <mergeCell ref="E104:L104"/>
  </mergeCells>
  <conditionalFormatting sqref="C52:D58">
    <cfRule type="expression" dxfId="19" priority="4">
      <formula>$C$73="Opslag"</formula>
    </cfRule>
  </conditionalFormatting>
  <conditionalFormatting sqref="K39">
    <cfRule type="cellIs" dxfId="18" priority="1" operator="greaterThan">
      <formula>1</formula>
    </cfRule>
    <cfRule type="cellIs" dxfId="17" priority="2" operator="lessThan">
      <formula>1</formula>
    </cfRule>
    <cfRule type="cellIs" dxfId="16" priority="3" operator="equal">
      <formula>1</formula>
    </cfRule>
  </conditionalFormatting>
  <dataValidations count="3">
    <dataValidation type="list" allowBlank="1" showInputMessage="1" showErrorMessage="1" sqref="C67:C77">
      <formula1>$R$2:$R$3</formula1>
    </dataValidation>
    <dataValidation type="list" allowBlank="1" showInputMessage="1" showErrorMessage="1" sqref="D36:J36">
      <formula1>$Q$2:$Q$6</formula1>
    </dataValidation>
    <dataValidation type="list" allowBlank="1" showInputMessage="1" showErrorMessage="1" sqref="D37:J37">
      <formula1>INDIRECT(D36)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'H:\NSDMH\2. Inkoop\11.Tarieven en indexering\Tarieven 2021 - discussie\Model per product\J&amp;O-Behandeling\Groepsbehandeling\Nieuwe diensten\Nieuwe diensten check Barbara\[MH_41I03_Naschools intensief.xlsx]Productiviteitsprofielen'!#REF!</xm:f>
          </x14:formula1>
          <xm:sqref>C63</xm:sqref>
        </x14:dataValidation>
        <x14:dataValidation type="list" allowBlank="1" showInputMessage="1" showErrorMessage="1">
          <x14:formula1>
            <xm:f>'H:\NSDMH\2. Inkoop\11.Tarieven en indexering\Tarieven 2021 - discussie\Model per product\J&amp;O-Behandeling\Groepsbehandeling\Nieuwe diensten\Nieuwe diensten check Barbara\[MH_41I03_Naschools intensief.xlsx]CAO_VVT'!#REF!</xm:f>
          </x14:formula1>
          <xm:sqref>D38:J38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zoomScaleNormal="100" workbookViewId="0">
      <pane ySplit="1" topLeftCell="A2" activePane="bottomLeft" state="frozen"/>
      <selection pane="bottomLeft" activeCell="I114" sqref="I114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0" width="10.5703125" customWidth="1"/>
    <col min="11" max="11" width="13.28515625" customWidth="1"/>
    <col min="12" max="12" width="54.42578125" customWidth="1"/>
    <col min="14" max="14" width="26.42578125" customWidth="1"/>
    <col min="15" max="15" width="15.28515625" bestFit="1" customWidth="1"/>
    <col min="17" max="18" width="9.140625" hidden="1" customWidth="1"/>
  </cols>
  <sheetData>
    <row r="1" spans="1:18" ht="44.25" customHeight="1" x14ac:dyDescent="0.45"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8" x14ac:dyDescent="0.25">
      <c r="Q2" t="s">
        <v>1</v>
      </c>
      <c r="R2" t="s">
        <v>2</v>
      </c>
    </row>
    <row r="3" spans="1:18" ht="23.25" customHeight="1" x14ac:dyDescent="0.3">
      <c r="A3" s="213" t="s">
        <v>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/>
      <c r="Q5" t="s">
        <v>8</v>
      </c>
    </row>
    <row r="6" spans="1:18" x14ac:dyDescent="0.25">
      <c r="B6" s="7" t="s">
        <v>9</v>
      </c>
      <c r="C6" s="7"/>
      <c r="D6" s="8" t="s">
        <v>10</v>
      </c>
      <c r="E6" s="8" t="s">
        <v>10</v>
      </c>
      <c r="F6" s="8" t="s">
        <v>10</v>
      </c>
      <c r="G6" s="8" t="s">
        <v>101</v>
      </c>
      <c r="H6" s="8" t="s">
        <v>101</v>
      </c>
      <c r="I6" s="8" t="s">
        <v>101</v>
      </c>
      <c r="J6" s="8" t="s">
        <v>101</v>
      </c>
      <c r="K6" s="9"/>
      <c r="L6" s="9"/>
      <c r="Q6" t="s">
        <v>10</v>
      </c>
    </row>
    <row r="7" spans="1:18" x14ac:dyDescent="0.25">
      <c r="B7" s="7" t="s">
        <v>11</v>
      </c>
      <c r="C7" s="7"/>
      <c r="D7" s="8">
        <v>9</v>
      </c>
      <c r="E7" s="10">
        <v>7</v>
      </c>
      <c r="F7" s="8">
        <v>11</v>
      </c>
      <c r="G7" s="8" t="s">
        <v>101</v>
      </c>
      <c r="H7" s="8" t="s">
        <v>101</v>
      </c>
      <c r="I7" s="8" t="s">
        <v>101</v>
      </c>
      <c r="J7" s="8" t="s">
        <v>101</v>
      </c>
      <c r="L7" s="11"/>
    </row>
    <row r="8" spans="1:18" x14ac:dyDescent="0.25">
      <c r="B8" s="7" t="s">
        <v>12</v>
      </c>
      <c r="C8" s="7"/>
      <c r="D8" s="8">
        <v>12</v>
      </c>
      <c r="E8" s="10">
        <v>11</v>
      </c>
      <c r="F8" s="8">
        <v>12</v>
      </c>
      <c r="G8" s="8" t="s">
        <v>101</v>
      </c>
      <c r="H8" s="8" t="s">
        <v>101</v>
      </c>
      <c r="I8" s="8" t="s">
        <v>101</v>
      </c>
      <c r="J8" s="8" t="s">
        <v>101</v>
      </c>
      <c r="K8" s="12"/>
      <c r="L8" s="12"/>
    </row>
    <row r="9" spans="1:18" x14ac:dyDescent="0.25">
      <c r="B9" s="13" t="s">
        <v>13</v>
      </c>
      <c r="C9" s="7"/>
      <c r="D9" s="14">
        <v>23.181799999999999</v>
      </c>
      <c r="E9" s="14">
        <v>19.586753846153847</v>
      </c>
      <c r="F9" s="14">
        <v>29.189242307692311</v>
      </c>
      <c r="G9" s="14" t="s">
        <v>101</v>
      </c>
      <c r="H9" s="14" t="s">
        <v>101</v>
      </c>
      <c r="I9" s="14" t="s">
        <v>101</v>
      </c>
      <c r="J9" s="14" t="s">
        <v>101</v>
      </c>
      <c r="K9" s="11"/>
      <c r="L9" s="11"/>
      <c r="O9" s="15"/>
    </row>
    <row r="10" spans="1:18" x14ac:dyDescent="0.25">
      <c r="B10" s="13" t="s">
        <v>14</v>
      </c>
      <c r="C10" s="16">
        <v>8.3299999999999999E-2</v>
      </c>
      <c r="D10" s="14">
        <v>1.9310439399999999</v>
      </c>
      <c r="E10" s="14">
        <v>1.6315765953846155</v>
      </c>
      <c r="F10" s="14">
        <v>2.4314638842307694</v>
      </c>
      <c r="G10" s="14" t="s">
        <v>101</v>
      </c>
      <c r="H10" s="14" t="s">
        <v>101</v>
      </c>
      <c r="I10" s="14" t="s">
        <v>101</v>
      </c>
      <c r="J10" s="14" t="s">
        <v>101</v>
      </c>
      <c r="K10" s="11"/>
      <c r="L10" s="11"/>
    </row>
    <row r="11" spans="1:18" x14ac:dyDescent="0.25">
      <c r="B11" s="13" t="s">
        <v>15</v>
      </c>
      <c r="C11" s="17">
        <v>0.08</v>
      </c>
      <c r="D11" s="14">
        <v>1.854544</v>
      </c>
      <c r="E11" s="14">
        <v>1.5669403076923079</v>
      </c>
      <c r="F11" s="14">
        <v>2.3351393846153847</v>
      </c>
      <c r="G11" s="14" t="s">
        <v>101</v>
      </c>
      <c r="H11" s="14" t="s">
        <v>101</v>
      </c>
      <c r="I11" s="14" t="s">
        <v>101</v>
      </c>
      <c r="J11" s="14" t="s">
        <v>101</v>
      </c>
      <c r="K11" s="18"/>
      <c r="L11" s="18"/>
    </row>
    <row r="12" spans="1:18" x14ac:dyDescent="0.25">
      <c r="B12" s="19" t="s">
        <v>16</v>
      </c>
      <c r="C12" s="17">
        <v>7.4999999999999997E-3</v>
      </c>
      <c r="D12" s="14">
        <v>0.17386349999999998</v>
      </c>
      <c r="E12" s="14">
        <v>0.14690065384615386</v>
      </c>
      <c r="F12" s="14">
        <v>0.21891931730769232</v>
      </c>
      <c r="G12" s="14" t="s">
        <v>101</v>
      </c>
      <c r="H12" s="14" t="s">
        <v>101</v>
      </c>
      <c r="I12" s="14" t="s">
        <v>101</v>
      </c>
      <c r="J12" s="14" t="s">
        <v>101</v>
      </c>
      <c r="K12" s="18"/>
      <c r="L12" s="18"/>
      <c r="O12" t="s">
        <v>17</v>
      </c>
    </row>
    <row r="13" spans="1:18" ht="15.75" thickBot="1" x14ac:dyDescent="0.3">
      <c r="B13" s="19" t="s">
        <v>18</v>
      </c>
      <c r="C13" s="20"/>
      <c r="D13" s="21">
        <v>0</v>
      </c>
      <c r="E13" s="21">
        <v>0</v>
      </c>
      <c r="F13" s="21">
        <v>0</v>
      </c>
      <c r="G13" s="21" t="s">
        <v>101</v>
      </c>
      <c r="H13" s="21" t="s">
        <v>101</v>
      </c>
      <c r="I13" s="21" t="s">
        <v>101</v>
      </c>
      <c r="J13" s="21" t="s">
        <v>101</v>
      </c>
      <c r="K13" s="18"/>
      <c r="L13" s="18"/>
    </row>
    <row r="14" spans="1:18" ht="15.75" thickTop="1" x14ac:dyDescent="0.25">
      <c r="B14" s="22" t="s">
        <v>19</v>
      </c>
      <c r="C14" s="23"/>
      <c r="D14" s="24">
        <v>27.141251439999998</v>
      </c>
      <c r="E14" s="24">
        <v>22.932171403076921</v>
      </c>
      <c r="F14" s="24">
        <v>34.174764893846159</v>
      </c>
      <c r="G14" s="24" t="s">
        <v>101</v>
      </c>
      <c r="H14" s="24" t="s">
        <v>101</v>
      </c>
      <c r="I14" s="24" t="s">
        <v>101</v>
      </c>
      <c r="J14" s="24" t="s">
        <v>101</v>
      </c>
      <c r="K14" s="11"/>
      <c r="L14" s="11"/>
    </row>
    <row r="15" spans="1:18" ht="15.75" thickBot="1" x14ac:dyDescent="0.3">
      <c r="B15" s="25" t="s">
        <v>20</v>
      </c>
      <c r="C15" s="26"/>
      <c r="D15" s="27">
        <v>7.4339887694160005</v>
      </c>
      <c r="E15" s="27">
        <v>6.2811217473027696</v>
      </c>
      <c r="F15" s="27">
        <v>9.3604681044244646</v>
      </c>
      <c r="G15" s="27" t="s">
        <v>101</v>
      </c>
      <c r="H15" s="27" t="s">
        <v>101</v>
      </c>
      <c r="I15" s="27" t="s">
        <v>101</v>
      </c>
      <c r="J15" s="27" t="s">
        <v>101</v>
      </c>
      <c r="K15" s="18"/>
      <c r="L15" s="18"/>
    </row>
    <row r="16" spans="1:18" ht="16.5" thickTop="1" thickBot="1" x14ac:dyDescent="0.3">
      <c r="B16" s="28" t="s">
        <v>21</v>
      </c>
      <c r="C16" s="29"/>
      <c r="D16" s="30">
        <v>34.575240209415995</v>
      </c>
      <c r="E16" s="30">
        <v>29.213293150379691</v>
      </c>
      <c r="F16" s="30">
        <v>43.535232998270622</v>
      </c>
      <c r="G16" s="30" t="s">
        <v>101</v>
      </c>
      <c r="H16" s="30" t="s">
        <v>101</v>
      </c>
      <c r="I16" s="30" t="s">
        <v>101</v>
      </c>
      <c r="J16" s="30" t="s">
        <v>101</v>
      </c>
      <c r="K16" s="18"/>
      <c r="L16" s="18"/>
    </row>
    <row r="17" spans="2:19" ht="15.75" thickTop="1" x14ac:dyDescent="0.25">
      <c r="B17" s="31" t="s">
        <v>22</v>
      </c>
      <c r="C17" s="32">
        <v>0.48494799787007453</v>
      </c>
      <c r="D17" s="33">
        <v>71.296799577012095</v>
      </c>
      <c r="E17" s="33">
        <v>60.2400531163888</v>
      </c>
      <c r="F17" s="33">
        <v>89.772992546583154</v>
      </c>
      <c r="G17" s="33" t="s">
        <v>101</v>
      </c>
      <c r="H17" s="33" t="s">
        <v>101</v>
      </c>
      <c r="I17" s="33" t="s">
        <v>101</v>
      </c>
      <c r="J17" s="33" t="s">
        <v>101</v>
      </c>
      <c r="K17" s="9"/>
      <c r="L17" s="9"/>
    </row>
    <row r="18" spans="2:19" ht="15.75" thickBot="1" x14ac:dyDescent="0.3">
      <c r="B18" s="34" t="s">
        <v>23</v>
      </c>
      <c r="C18" s="35"/>
      <c r="D18" s="36">
        <v>0</v>
      </c>
      <c r="E18" s="36">
        <v>0</v>
      </c>
      <c r="F18" s="36">
        <v>0</v>
      </c>
      <c r="G18" s="36" t="s">
        <v>101</v>
      </c>
      <c r="H18" s="36" t="s">
        <v>101</v>
      </c>
      <c r="I18" s="36" t="s">
        <v>101</v>
      </c>
      <c r="J18" s="36" t="s">
        <v>101</v>
      </c>
      <c r="K18" s="9"/>
      <c r="L18" s="9"/>
    </row>
    <row r="19" spans="2:19" ht="15.75" thickTop="1" x14ac:dyDescent="0.25">
      <c r="B19" s="28" t="s">
        <v>24</v>
      </c>
      <c r="C19" s="29"/>
      <c r="D19" s="30">
        <v>71.296799577012095</v>
      </c>
      <c r="E19" s="30">
        <v>60.2400531163888</v>
      </c>
      <c r="F19" s="30">
        <v>89.772992546583154</v>
      </c>
      <c r="G19" s="30" t="s">
        <v>101</v>
      </c>
      <c r="H19" s="30" t="s">
        <v>101</v>
      </c>
      <c r="I19" s="30" t="s">
        <v>101</v>
      </c>
      <c r="J19" s="30" t="s">
        <v>101</v>
      </c>
      <c r="K19" s="9"/>
      <c r="L19" s="9"/>
    </row>
    <row r="20" spans="2:19" x14ac:dyDescent="0.25">
      <c r="B20" s="37" t="s">
        <v>25</v>
      </c>
      <c r="C20" s="38">
        <v>0.28487518355359764</v>
      </c>
      <c r="D20" s="39">
        <v>20.310688866285382</v>
      </c>
      <c r="E20" s="39">
        <v>17.16089618880973</v>
      </c>
      <c r="F20" s="39">
        <v>25.574097729863631</v>
      </c>
      <c r="G20" s="39" t="s">
        <v>101</v>
      </c>
      <c r="H20" s="39" t="s">
        <v>101</v>
      </c>
      <c r="I20" s="39" t="s">
        <v>101</v>
      </c>
      <c r="J20" s="39" t="s">
        <v>101</v>
      </c>
      <c r="K20" s="9"/>
      <c r="L20" s="9" t="s">
        <v>17</v>
      </c>
    </row>
    <row r="21" spans="2:19" x14ac:dyDescent="0.25">
      <c r="B21" s="13" t="s">
        <v>26</v>
      </c>
      <c r="C21" s="38">
        <v>7.1953010279001473E-2</v>
      </c>
      <c r="D21" s="39">
        <v>5.1300193528246592</v>
      </c>
      <c r="E21" s="39">
        <v>4.3344531610911181</v>
      </c>
      <c r="F21" s="39">
        <v>6.4594370554810201</v>
      </c>
      <c r="G21" s="39" t="s">
        <v>101</v>
      </c>
      <c r="H21" s="39" t="s">
        <v>101</v>
      </c>
      <c r="I21" s="39" t="s">
        <v>101</v>
      </c>
      <c r="J21" s="39" t="s">
        <v>101</v>
      </c>
      <c r="K21" s="9"/>
      <c r="L21" s="9"/>
    </row>
    <row r="22" spans="2:19" ht="15.75" thickBot="1" x14ac:dyDescent="0.3">
      <c r="B22" s="13" t="s">
        <v>27</v>
      </c>
      <c r="C22" s="38">
        <v>0.11160058737151247</v>
      </c>
      <c r="D22" s="39">
        <v>7.9567647105035517</v>
      </c>
      <c r="E22" s="39">
        <v>6.7228253110801006</v>
      </c>
      <c r="F22" s="39">
        <v>10.018718698297091</v>
      </c>
      <c r="G22" s="39" t="s">
        <v>101</v>
      </c>
      <c r="H22" s="39" t="s">
        <v>101</v>
      </c>
      <c r="I22" s="39" t="s">
        <v>101</v>
      </c>
      <c r="J22" s="39" t="s">
        <v>101</v>
      </c>
      <c r="K22" s="9"/>
      <c r="L22" s="9"/>
    </row>
    <row r="23" spans="2:19" ht="15.75" thickTop="1" x14ac:dyDescent="0.25">
      <c r="B23" s="31" t="s">
        <v>28</v>
      </c>
      <c r="C23" s="40"/>
      <c r="D23" s="33">
        <v>104.69427250662569</v>
      </c>
      <c r="E23" s="33">
        <v>88.458227777369757</v>
      </c>
      <c r="F23" s="33">
        <v>131.82524603022489</v>
      </c>
      <c r="G23" s="33" t="s">
        <v>101</v>
      </c>
      <c r="H23" s="33" t="s">
        <v>101</v>
      </c>
      <c r="I23" s="33" t="s">
        <v>101</v>
      </c>
      <c r="J23" s="33" t="s">
        <v>101</v>
      </c>
      <c r="K23" s="9"/>
      <c r="L23" s="9"/>
    </row>
    <row r="24" spans="2:19" ht="15.75" thickBot="1" x14ac:dyDescent="0.3">
      <c r="B24" s="41" t="s">
        <v>29</v>
      </c>
      <c r="C24" s="42">
        <v>0.02</v>
      </c>
      <c r="D24" s="36">
        <v>2.0938854501325137</v>
      </c>
      <c r="E24" s="36">
        <v>1.7691645555473952</v>
      </c>
      <c r="F24" s="36">
        <v>2.6365049206044979</v>
      </c>
      <c r="G24" s="36" t="s">
        <v>101</v>
      </c>
      <c r="H24" s="36" t="s">
        <v>101</v>
      </c>
      <c r="I24" s="36" t="s">
        <v>101</v>
      </c>
      <c r="J24" s="36" t="s">
        <v>101</v>
      </c>
      <c r="K24" s="9"/>
      <c r="L24" s="9"/>
    </row>
    <row r="25" spans="2:19" ht="15.75" thickTop="1" x14ac:dyDescent="0.25">
      <c r="B25" s="31" t="s">
        <v>30</v>
      </c>
      <c r="C25" s="43"/>
      <c r="D25" s="33">
        <v>106.78815795675821</v>
      </c>
      <c r="E25" s="33">
        <v>90.227392332917148</v>
      </c>
      <c r="F25" s="33">
        <v>134.46175095082938</v>
      </c>
      <c r="G25" s="33">
        <v>0</v>
      </c>
      <c r="H25" s="33">
        <v>0</v>
      </c>
      <c r="I25" s="33">
        <v>0</v>
      </c>
      <c r="J25" s="33">
        <v>0</v>
      </c>
      <c r="K25" s="9"/>
      <c r="L25" s="9"/>
    </row>
    <row r="26" spans="2:19" x14ac:dyDescent="0.25">
      <c r="B26" s="44" t="s">
        <v>31</v>
      </c>
      <c r="C26" s="45">
        <v>3.25</v>
      </c>
      <c r="D26" s="46">
        <v>347.06151335946419</v>
      </c>
      <c r="E26" s="39">
        <v>293.23902508198074</v>
      </c>
      <c r="F26" s="39">
        <v>437.00069059019552</v>
      </c>
      <c r="G26" s="39" t="s">
        <v>101</v>
      </c>
      <c r="H26" s="39" t="s">
        <v>101</v>
      </c>
      <c r="I26" s="39" t="s">
        <v>101</v>
      </c>
      <c r="J26" s="39" t="s">
        <v>101</v>
      </c>
      <c r="K26" s="9"/>
      <c r="L26" s="9"/>
    </row>
    <row r="27" spans="2:19" x14ac:dyDescent="0.25">
      <c r="B27" s="13" t="s">
        <v>32</v>
      </c>
      <c r="C27" s="45">
        <v>6.5</v>
      </c>
      <c r="D27" s="39">
        <v>53.394078978379106</v>
      </c>
      <c r="E27" s="39">
        <v>45.113696166458574</v>
      </c>
      <c r="F27" s="39">
        <v>67.230875475414692</v>
      </c>
      <c r="G27" s="39" t="s">
        <v>101</v>
      </c>
      <c r="H27" s="39" t="s">
        <v>101</v>
      </c>
      <c r="I27" s="39" t="s">
        <v>101</v>
      </c>
      <c r="J27" s="39" t="s">
        <v>101</v>
      </c>
      <c r="K27" s="9"/>
      <c r="L27" s="9"/>
      <c r="N27" s="169"/>
      <c r="O27" s="169"/>
      <c r="P27" s="169"/>
      <c r="Q27" s="169"/>
      <c r="R27" s="169"/>
      <c r="S27" s="169"/>
    </row>
    <row r="28" spans="2:19" x14ac:dyDescent="0.25">
      <c r="B28" s="214" t="s">
        <v>33</v>
      </c>
      <c r="C28" s="215"/>
      <c r="D28" s="18"/>
      <c r="E28" s="18"/>
      <c r="F28" s="18"/>
      <c r="G28" s="18"/>
      <c r="H28" s="48"/>
      <c r="I28" s="48"/>
      <c r="J28" s="48"/>
      <c r="K28" s="49"/>
      <c r="L28" s="9"/>
      <c r="N28" s="169"/>
      <c r="O28" s="169"/>
      <c r="P28" s="169"/>
      <c r="Q28" s="169"/>
      <c r="R28" s="169"/>
      <c r="S28" s="169"/>
    </row>
    <row r="29" spans="2:19" x14ac:dyDescent="0.25">
      <c r="B29" s="13" t="s">
        <v>34</v>
      </c>
      <c r="C29" s="50"/>
      <c r="D29" s="51">
        <v>2</v>
      </c>
      <c r="E29" s="51">
        <v>0</v>
      </c>
      <c r="F29" s="51">
        <v>0.2</v>
      </c>
      <c r="G29" s="51" t="s">
        <v>101</v>
      </c>
      <c r="H29" s="51" t="s">
        <v>101</v>
      </c>
      <c r="I29" s="51" t="s">
        <v>101</v>
      </c>
      <c r="J29" s="51" t="s">
        <v>101</v>
      </c>
      <c r="K29" s="52"/>
      <c r="L29" s="12" t="s">
        <v>35</v>
      </c>
      <c r="N29" s="53"/>
      <c r="O29" s="169"/>
      <c r="P29" s="169"/>
      <c r="Q29" s="169"/>
      <c r="R29" s="169"/>
      <c r="S29" s="169"/>
    </row>
    <row r="30" spans="2:19" x14ac:dyDescent="0.25">
      <c r="B30" s="54" t="s">
        <v>36</v>
      </c>
      <c r="C30" s="55"/>
      <c r="D30" s="56"/>
      <c r="E30" s="56"/>
      <c r="F30" s="56"/>
      <c r="G30" s="56"/>
      <c r="H30" s="56"/>
      <c r="I30" s="56"/>
      <c r="J30" s="57"/>
      <c r="K30" s="58"/>
      <c r="L30" s="59">
        <v>120.23433305184115</v>
      </c>
      <c r="N30" s="53"/>
      <c r="O30" s="169"/>
      <c r="P30" s="169"/>
      <c r="Q30" s="169"/>
      <c r="R30" s="169"/>
      <c r="S30" s="169"/>
    </row>
    <row r="31" spans="2:19" x14ac:dyDescent="0.25">
      <c r="B31" s="60"/>
      <c r="C31" s="61"/>
      <c r="D31" s="9"/>
      <c r="E31" s="9"/>
      <c r="F31" s="9"/>
      <c r="G31" s="9"/>
      <c r="H31" s="9"/>
      <c r="I31" s="9"/>
      <c r="J31" s="9"/>
      <c r="K31" s="62"/>
      <c r="L31" s="12" t="s">
        <v>37</v>
      </c>
      <c r="N31" s="53"/>
      <c r="O31" s="170"/>
      <c r="P31" s="169"/>
      <c r="Q31" s="169"/>
      <c r="R31" s="169"/>
      <c r="S31" s="169"/>
    </row>
    <row r="32" spans="2:19" x14ac:dyDescent="0.25">
      <c r="L32" s="64">
        <v>120.23433305184115</v>
      </c>
      <c r="N32" s="53"/>
      <c r="O32" s="171"/>
      <c r="P32" s="169"/>
      <c r="Q32" s="169"/>
      <c r="R32" s="169"/>
      <c r="S32" s="169"/>
    </row>
    <row r="33" spans="1:19" ht="23.25" customHeight="1" x14ac:dyDescent="0.3">
      <c r="A33" s="213" t="s">
        <v>38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N33" s="53"/>
      <c r="O33" s="172"/>
      <c r="P33" s="169"/>
      <c r="Q33" s="169"/>
      <c r="R33" s="169"/>
      <c r="S33" s="169"/>
    </row>
    <row r="34" spans="1:19" ht="18.75" customHeight="1" x14ac:dyDescent="0.25">
      <c r="B34" s="203" t="s">
        <v>39</v>
      </c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N34" s="169"/>
      <c r="O34" s="169"/>
      <c r="P34" s="169"/>
      <c r="Q34" s="169"/>
      <c r="R34" s="169"/>
      <c r="S34" s="169"/>
    </row>
    <row r="35" spans="1:19" ht="12.75" customHeight="1" x14ac:dyDescent="0.25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N35" s="169"/>
      <c r="O35" s="169"/>
      <c r="P35" s="169"/>
      <c r="Q35" s="169"/>
      <c r="R35" s="169"/>
      <c r="S35" s="169"/>
    </row>
    <row r="36" spans="1:19" ht="12.75" customHeight="1" x14ac:dyDescent="0.25">
      <c r="B36" s="69" t="s">
        <v>40</v>
      </c>
      <c r="C36" s="70"/>
      <c r="D36" s="71" t="s">
        <v>10</v>
      </c>
      <c r="E36" s="71" t="s">
        <v>10</v>
      </c>
      <c r="F36" s="71" t="s">
        <v>10</v>
      </c>
      <c r="G36" s="71"/>
      <c r="H36" s="71"/>
      <c r="I36" s="71"/>
      <c r="J36" s="71"/>
      <c r="K36" s="208"/>
      <c r="L36" s="209"/>
      <c r="N36" s="169"/>
      <c r="O36" s="169"/>
      <c r="P36" s="169"/>
      <c r="Q36" s="169"/>
      <c r="R36" s="169"/>
      <c r="S36" s="169"/>
    </row>
    <row r="37" spans="1:19" ht="12.75" customHeight="1" x14ac:dyDescent="0.25">
      <c r="B37" s="69" t="s">
        <v>41</v>
      </c>
      <c r="C37" s="70"/>
      <c r="D37" s="72">
        <v>9</v>
      </c>
      <c r="E37" s="72">
        <v>7</v>
      </c>
      <c r="F37" s="72">
        <v>11</v>
      </c>
      <c r="G37" s="72"/>
      <c r="H37" s="72"/>
      <c r="I37" s="72"/>
      <c r="J37" s="72"/>
      <c r="K37" s="208"/>
      <c r="L37" s="209"/>
      <c r="N37" s="169"/>
      <c r="O37" s="169"/>
      <c r="P37" s="169"/>
      <c r="Q37" s="169"/>
      <c r="R37" s="169"/>
      <c r="S37" s="169"/>
    </row>
    <row r="38" spans="1:19" ht="12.75" customHeight="1" x14ac:dyDescent="0.25">
      <c r="B38" s="69" t="s">
        <v>42</v>
      </c>
      <c r="C38" s="70"/>
      <c r="D38" s="72">
        <v>12</v>
      </c>
      <c r="E38" s="72">
        <v>11</v>
      </c>
      <c r="F38" s="72">
        <v>12</v>
      </c>
      <c r="G38" s="72"/>
      <c r="H38" s="72"/>
      <c r="I38" s="72"/>
      <c r="J38" s="72"/>
      <c r="K38" s="210"/>
      <c r="L38" s="211"/>
    </row>
    <row r="39" spans="1:19" ht="12.75" customHeight="1" x14ac:dyDescent="0.25">
      <c r="B39" s="73" t="s">
        <v>34</v>
      </c>
      <c r="C39" s="74"/>
      <c r="D39" s="75">
        <v>2</v>
      </c>
      <c r="E39" s="75">
        <v>0</v>
      </c>
      <c r="F39" s="76">
        <v>0.2</v>
      </c>
      <c r="G39" s="76"/>
      <c r="H39" s="75"/>
      <c r="I39" s="75"/>
      <c r="J39" s="77"/>
      <c r="K39" s="78">
        <v>2.2000000000000002</v>
      </c>
      <c r="L39" s="79"/>
      <c r="O39" s="80"/>
      <c r="P39" s="80"/>
    </row>
    <row r="40" spans="1:19" ht="12.75" customHeight="1" x14ac:dyDescent="0.25">
      <c r="B40" s="81"/>
      <c r="C40" s="9"/>
      <c r="D40" s="68"/>
      <c r="E40" s="68"/>
      <c r="F40" s="68"/>
      <c r="G40" s="68"/>
      <c r="H40" s="68"/>
      <c r="I40" s="68"/>
      <c r="J40" s="68"/>
      <c r="K40" s="82"/>
      <c r="L40" s="68"/>
      <c r="N40" s="83"/>
      <c r="P40" s="80"/>
    </row>
    <row r="41" spans="1:19" ht="12.75" customHeight="1" x14ac:dyDescent="0.25">
      <c r="B41" s="84" t="s">
        <v>43</v>
      </c>
      <c r="C41" s="58"/>
      <c r="D41" s="85">
        <v>23.181799999999999</v>
      </c>
      <c r="E41" s="85">
        <v>19.586753846153847</v>
      </c>
      <c r="F41" s="85">
        <v>29.189242307692311</v>
      </c>
      <c r="G41" s="85" t="s">
        <v>101</v>
      </c>
      <c r="H41" s="85" t="s">
        <v>101</v>
      </c>
      <c r="I41" s="85" t="s">
        <v>101</v>
      </c>
      <c r="J41" s="85" t="s">
        <v>101</v>
      </c>
      <c r="K41" s="75">
        <v>0.93</v>
      </c>
      <c r="L41" s="86"/>
      <c r="P41" s="87"/>
    </row>
    <row r="42" spans="1:19" ht="12.75" customHeight="1" x14ac:dyDescent="0.25">
      <c r="B42" s="88"/>
      <c r="C42" s="56"/>
      <c r="D42" s="68"/>
      <c r="E42" s="68"/>
      <c r="F42" s="68"/>
      <c r="G42" s="68"/>
      <c r="H42" s="68"/>
      <c r="I42" s="9"/>
      <c r="J42" s="9"/>
      <c r="K42" s="9"/>
      <c r="L42" s="9"/>
      <c r="P42" s="87"/>
    </row>
    <row r="43" spans="1:19" ht="12.75" customHeight="1" x14ac:dyDescent="0.25">
      <c r="B43" s="7" t="s">
        <v>14</v>
      </c>
      <c r="C43" s="58"/>
      <c r="D43" s="89">
        <v>8.3299999999999999E-2</v>
      </c>
      <c r="E43" s="90"/>
      <c r="F43" s="208"/>
      <c r="G43" s="209"/>
      <c r="H43" s="209"/>
      <c r="I43" s="209"/>
      <c r="J43" s="209"/>
      <c r="K43" s="209"/>
      <c r="L43" s="209"/>
      <c r="P43" s="87"/>
    </row>
    <row r="44" spans="1:19" ht="12.75" customHeight="1" x14ac:dyDescent="0.25">
      <c r="B44" s="7" t="s">
        <v>44</v>
      </c>
      <c r="C44" s="58"/>
      <c r="D44" s="91"/>
      <c r="E44" s="90"/>
      <c r="F44" s="208"/>
      <c r="G44" s="209"/>
      <c r="H44" s="209"/>
      <c r="I44" s="209"/>
      <c r="J44" s="209"/>
      <c r="K44" s="209"/>
      <c r="L44" s="209"/>
      <c r="P44" s="87"/>
    </row>
    <row r="45" spans="1:19" ht="12.75" customHeight="1" x14ac:dyDescent="0.25">
      <c r="B45" s="7" t="s">
        <v>15</v>
      </c>
      <c r="C45" s="58"/>
      <c r="D45" s="92">
        <v>0.08</v>
      </c>
      <c r="E45" s="90"/>
      <c r="F45" s="208"/>
      <c r="G45" s="209"/>
      <c r="H45" s="209"/>
      <c r="I45" s="209"/>
      <c r="J45" s="209"/>
      <c r="K45" s="209"/>
      <c r="L45" s="209"/>
    </row>
    <row r="46" spans="1:19" ht="12.75" customHeight="1" x14ac:dyDescent="0.25">
      <c r="B46" s="7" t="s">
        <v>45</v>
      </c>
      <c r="C46" s="58"/>
      <c r="D46" s="91"/>
      <c r="E46" s="90"/>
      <c r="F46" s="86"/>
      <c r="G46" s="93"/>
      <c r="H46" s="93"/>
      <c r="I46" s="93"/>
      <c r="J46" s="93"/>
      <c r="K46" s="93"/>
      <c r="L46" s="93"/>
    </row>
    <row r="47" spans="1:19" ht="12.75" customHeight="1" x14ac:dyDescent="0.25">
      <c r="B47" s="7" t="s">
        <v>46</v>
      </c>
      <c r="C47" s="58"/>
      <c r="D47" s="94">
        <v>7.4999999999999997E-3</v>
      </c>
      <c r="E47" s="90"/>
      <c r="F47" s="86"/>
      <c r="G47" s="93"/>
      <c r="H47" s="93"/>
      <c r="I47" s="93"/>
      <c r="J47" s="93"/>
      <c r="K47" s="93"/>
      <c r="L47" s="93"/>
    </row>
    <row r="48" spans="1:19" ht="12.75" customHeight="1" x14ac:dyDescent="0.25">
      <c r="B48" s="7" t="s">
        <v>47</v>
      </c>
      <c r="C48" s="58"/>
      <c r="D48" s="91">
        <v>0</v>
      </c>
      <c r="E48" s="90"/>
      <c r="F48" s="86"/>
      <c r="G48" s="93"/>
      <c r="H48" s="93"/>
      <c r="I48" s="93"/>
      <c r="J48" s="93"/>
      <c r="K48" s="93"/>
      <c r="L48" s="93"/>
    </row>
    <row r="49" spans="2:12" ht="12.75" customHeight="1" x14ac:dyDescent="0.25">
      <c r="B49" s="81"/>
      <c r="C49" s="95"/>
      <c r="D49" s="90"/>
      <c r="E49" s="90"/>
      <c r="F49" s="90"/>
      <c r="G49" s="90"/>
      <c r="H49" s="90"/>
      <c r="I49" s="90"/>
      <c r="J49" s="90"/>
      <c r="K49" s="90"/>
      <c r="L49" s="90"/>
    </row>
    <row r="50" spans="2:12" ht="18.75" customHeight="1" x14ac:dyDescent="0.25">
      <c r="B50" s="203" t="s">
        <v>48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</row>
    <row r="51" spans="2:12" x14ac:dyDescent="0.25">
      <c r="B51" s="81"/>
      <c r="C51" s="95"/>
      <c r="D51" s="96"/>
      <c r="E51" s="90"/>
      <c r="F51" s="90"/>
      <c r="G51" s="90"/>
      <c r="H51" s="90"/>
      <c r="I51" s="90"/>
      <c r="J51" s="90"/>
      <c r="K51" s="90"/>
      <c r="L51" s="90"/>
    </row>
    <row r="52" spans="2:12" x14ac:dyDescent="0.25">
      <c r="B52" s="13" t="s">
        <v>49</v>
      </c>
      <c r="C52" s="97">
        <v>7.2700000000000001E-2</v>
      </c>
      <c r="D52" s="98">
        <v>1</v>
      </c>
      <c r="E52" s="96"/>
      <c r="F52" s="99"/>
      <c r="G52" s="93"/>
      <c r="H52" s="93"/>
      <c r="I52" s="93"/>
      <c r="J52" s="93"/>
      <c r="K52" s="93"/>
      <c r="L52" s="93"/>
    </row>
    <row r="53" spans="2:12" x14ac:dyDescent="0.25">
      <c r="B53" s="13" t="s">
        <v>50</v>
      </c>
      <c r="C53" s="97">
        <v>2.9399999999999999E-2</v>
      </c>
      <c r="D53" s="97">
        <v>0.85</v>
      </c>
      <c r="E53" s="96"/>
      <c r="F53" s="202"/>
      <c r="G53" s="202"/>
      <c r="H53" s="202"/>
      <c r="I53" s="202"/>
      <c r="J53" s="202"/>
      <c r="K53" s="202"/>
      <c r="L53" s="202"/>
    </row>
    <row r="54" spans="2:12" x14ac:dyDescent="0.25">
      <c r="B54" s="13" t="s">
        <v>51</v>
      </c>
      <c r="C54" s="97">
        <v>7.9399999999999998E-2</v>
      </c>
      <c r="D54" s="97">
        <v>0.15</v>
      </c>
      <c r="E54" s="96"/>
      <c r="F54" s="202"/>
      <c r="G54" s="202"/>
      <c r="H54" s="202"/>
      <c r="I54" s="202"/>
      <c r="J54" s="202"/>
      <c r="K54" s="202"/>
      <c r="L54" s="202"/>
    </row>
    <row r="55" spans="2:12" x14ac:dyDescent="0.25">
      <c r="B55" s="13" t="s">
        <v>52</v>
      </c>
      <c r="C55" s="97">
        <v>6.7000000000000004E-2</v>
      </c>
      <c r="D55" s="98">
        <v>1</v>
      </c>
      <c r="E55" s="96"/>
      <c r="F55" s="99"/>
      <c r="G55" s="93"/>
      <c r="H55" s="93"/>
      <c r="I55" s="93"/>
      <c r="J55" s="93"/>
      <c r="K55" s="93"/>
      <c r="L55" s="93"/>
    </row>
    <row r="56" spans="2:12" x14ac:dyDescent="0.25">
      <c r="B56" s="13" t="s">
        <v>53</v>
      </c>
      <c r="C56" s="97">
        <v>1.23E-2</v>
      </c>
      <c r="D56" s="98">
        <v>1</v>
      </c>
      <c r="E56" s="96"/>
      <c r="F56" s="100"/>
      <c r="G56" s="93"/>
      <c r="H56" s="93"/>
      <c r="I56" s="93"/>
      <c r="J56" s="93"/>
      <c r="K56" s="93"/>
      <c r="L56" s="93"/>
    </row>
    <row r="57" spans="2:12" x14ac:dyDescent="0.25">
      <c r="B57" s="13" t="s">
        <v>54</v>
      </c>
      <c r="C57" s="97">
        <v>8.5000000000000006E-2</v>
      </c>
      <c r="D57" s="98">
        <v>1</v>
      </c>
      <c r="E57" s="96"/>
      <c r="F57" s="100"/>
      <c r="G57" s="93"/>
      <c r="H57" s="93"/>
      <c r="I57" s="93"/>
      <c r="J57" s="93"/>
      <c r="K57" s="93"/>
      <c r="L57" s="93"/>
    </row>
    <row r="58" spans="2:12" ht="15.75" thickBot="1" x14ac:dyDescent="0.3">
      <c r="B58" s="13" t="s">
        <v>55</v>
      </c>
      <c r="C58" s="97">
        <v>0</v>
      </c>
      <c r="D58" s="98">
        <v>1</v>
      </c>
      <c r="E58" s="96"/>
      <c r="F58" s="86"/>
      <c r="G58" s="93"/>
      <c r="H58" s="93"/>
      <c r="I58" s="93"/>
      <c r="J58" s="93"/>
      <c r="K58" s="93"/>
      <c r="L58" s="93"/>
    </row>
    <row r="59" spans="2:12" ht="15.75" thickTop="1" x14ac:dyDescent="0.25">
      <c r="B59" s="22" t="s">
        <v>56</v>
      </c>
      <c r="C59" s="101">
        <v>0.27390000000000003</v>
      </c>
      <c r="D59" s="22"/>
    </row>
    <row r="61" spans="2:12" ht="19.5" customHeight="1" x14ac:dyDescent="0.25">
      <c r="B61" s="203" t="s">
        <v>57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</row>
    <row r="62" spans="2:12" ht="19.5" customHeight="1" x14ac:dyDescent="0.25"/>
    <row r="63" spans="2:12" ht="16.5" customHeight="1" x14ac:dyDescent="0.25">
      <c r="B63" s="102" t="s">
        <v>58</v>
      </c>
      <c r="C63" s="103" t="s">
        <v>59</v>
      </c>
      <c r="D63" s="104"/>
      <c r="E63" s="104"/>
      <c r="F63" s="104"/>
      <c r="G63" s="104"/>
      <c r="H63" s="104"/>
      <c r="I63" s="104"/>
      <c r="J63" s="104"/>
      <c r="K63" s="104"/>
      <c r="L63" s="104"/>
    </row>
    <row r="64" spans="2:12" x14ac:dyDescent="0.25">
      <c r="B64" s="105"/>
    </row>
    <row r="65" spans="2:14" x14ac:dyDescent="0.25">
      <c r="C65" s="106" t="s">
        <v>60</v>
      </c>
      <c r="D65" s="106" t="s">
        <v>61</v>
      </c>
      <c r="E65" s="106" t="s">
        <v>62</v>
      </c>
    </row>
    <row r="66" spans="2:14" ht="15.75" thickBot="1" x14ac:dyDescent="0.3">
      <c r="B66" s="107" t="s">
        <v>63</v>
      </c>
      <c r="C66" s="108"/>
      <c r="D66" s="109">
        <v>1878</v>
      </c>
      <c r="E66" s="110"/>
      <c r="F66" s="104"/>
      <c r="G66" s="104"/>
      <c r="H66" s="104"/>
      <c r="I66" s="104"/>
      <c r="J66" s="104"/>
      <c r="K66" s="104"/>
      <c r="L66" s="104"/>
    </row>
    <row r="67" spans="2:14" ht="15.75" thickTop="1" x14ac:dyDescent="0.25">
      <c r="B67" s="13" t="s">
        <v>64</v>
      </c>
      <c r="C67" s="103" t="s">
        <v>2</v>
      </c>
      <c r="D67" s="111">
        <v>98.697999999999993</v>
      </c>
      <c r="E67" s="112">
        <v>6.0999999999999999E-2</v>
      </c>
      <c r="F67" s="113"/>
      <c r="G67" s="205"/>
      <c r="H67" s="205"/>
      <c r="I67" s="205"/>
      <c r="J67" s="205"/>
      <c r="K67" s="205"/>
      <c r="L67" s="205"/>
    </row>
    <row r="68" spans="2:14" x14ac:dyDescent="0.25">
      <c r="B68" s="13" t="s">
        <v>65</v>
      </c>
      <c r="C68" s="103" t="s">
        <v>2</v>
      </c>
      <c r="D68" s="114">
        <v>50</v>
      </c>
      <c r="E68" s="115"/>
      <c r="F68" s="206"/>
      <c r="G68" s="207"/>
      <c r="H68" s="207"/>
      <c r="I68" s="207"/>
      <c r="J68" s="207"/>
      <c r="K68" s="207"/>
      <c r="L68" s="207"/>
    </row>
    <row r="69" spans="2:14" x14ac:dyDescent="0.25">
      <c r="B69" s="13" t="s">
        <v>66</v>
      </c>
      <c r="C69" s="103" t="s">
        <v>2</v>
      </c>
      <c r="D69" s="114">
        <v>200</v>
      </c>
      <c r="E69" s="115"/>
      <c r="F69" s="104"/>
      <c r="G69" s="104"/>
      <c r="H69" s="104"/>
      <c r="I69" s="104"/>
      <c r="J69" s="104"/>
      <c r="K69" s="104"/>
      <c r="L69" s="104"/>
    </row>
    <row r="70" spans="2:14" x14ac:dyDescent="0.25">
      <c r="B70" s="13" t="s">
        <v>67</v>
      </c>
      <c r="C70" s="103" t="s">
        <v>2</v>
      </c>
      <c r="D70" s="114">
        <v>10</v>
      </c>
      <c r="E70" s="116"/>
      <c r="F70" s="104"/>
      <c r="G70" s="104"/>
      <c r="H70" s="104"/>
      <c r="I70" s="104"/>
      <c r="J70" s="104"/>
      <c r="K70" s="104"/>
      <c r="L70" s="104"/>
    </row>
    <row r="71" spans="2:14" x14ac:dyDescent="0.25">
      <c r="B71" s="13" t="s">
        <v>68</v>
      </c>
      <c r="C71" s="103" t="s">
        <v>2</v>
      </c>
      <c r="D71" s="114">
        <v>40</v>
      </c>
      <c r="E71" s="117"/>
      <c r="F71" s="104"/>
      <c r="G71" s="104"/>
      <c r="H71" s="104"/>
      <c r="I71" s="104"/>
      <c r="J71" s="104"/>
      <c r="K71" s="104"/>
      <c r="L71" s="104"/>
    </row>
    <row r="72" spans="2:14" x14ac:dyDescent="0.25">
      <c r="B72" s="13" t="s">
        <v>69</v>
      </c>
      <c r="C72" s="103" t="s">
        <v>2</v>
      </c>
      <c r="D72" s="114">
        <v>40</v>
      </c>
      <c r="E72" s="118">
        <v>2.6327879513092196E-2</v>
      </c>
      <c r="F72" s="119"/>
      <c r="G72" s="93"/>
      <c r="H72" s="104"/>
      <c r="I72" s="104"/>
      <c r="J72" s="104"/>
      <c r="K72" s="104"/>
      <c r="L72" s="104"/>
    </row>
    <row r="73" spans="2:14" x14ac:dyDescent="0.25">
      <c r="B73" s="13" t="s">
        <v>70</v>
      </c>
      <c r="C73" s="103" t="s">
        <v>2</v>
      </c>
      <c r="D73" s="114">
        <v>0</v>
      </c>
      <c r="E73" s="118">
        <v>0</v>
      </c>
      <c r="F73" s="104"/>
      <c r="G73" s="104"/>
      <c r="H73" s="104"/>
      <c r="I73" s="104"/>
      <c r="J73" s="104"/>
      <c r="K73" s="104"/>
      <c r="L73" s="104"/>
    </row>
    <row r="74" spans="2:14" x14ac:dyDescent="0.25">
      <c r="B74" s="13" t="s">
        <v>71</v>
      </c>
      <c r="C74" s="103" t="s">
        <v>2</v>
      </c>
      <c r="D74" s="114">
        <v>0</v>
      </c>
      <c r="E74" s="118">
        <v>0</v>
      </c>
      <c r="F74" s="104"/>
      <c r="G74" s="104"/>
      <c r="H74" s="104"/>
      <c r="I74" s="104"/>
      <c r="J74" s="104"/>
      <c r="K74" s="104"/>
      <c r="L74" s="104"/>
    </row>
    <row r="75" spans="2:14" x14ac:dyDescent="0.25">
      <c r="B75" s="13" t="s">
        <v>72</v>
      </c>
      <c r="C75" s="103" t="s">
        <v>2</v>
      </c>
      <c r="D75" s="114">
        <v>80</v>
      </c>
      <c r="E75" s="118">
        <v>5.2655759026184391E-2</v>
      </c>
      <c r="F75" s="104"/>
      <c r="G75" s="104"/>
      <c r="H75" s="104"/>
      <c r="I75" s="104"/>
      <c r="J75" s="104"/>
      <c r="K75" s="104"/>
      <c r="L75" s="104"/>
    </row>
    <row r="76" spans="2:14" x14ac:dyDescent="0.25">
      <c r="B76" s="13" t="s">
        <v>73</v>
      </c>
      <c r="C76" s="103" t="s">
        <v>2</v>
      </c>
      <c r="D76" s="114">
        <v>0</v>
      </c>
      <c r="E76" s="118">
        <v>0</v>
      </c>
      <c r="F76" s="104"/>
      <c r="G76" s="104"/>
      <c r="H76" s="104"/>
      <c r="I76" s="104"/>
      <c r="J76" s="104"/>
      <c r="K76" s="104"/>
      <c r="L76" s="104"/>
    </row>
    <row r="77" spans="2:14" ht="15.75" thickBot="1" x14ac:dyDescent="0.3">
      <c r="B77" s="13" t="s">
        <v>74</v>
      </c>
      <c r="C77" s="121" t="s">
        <v>2</v>
      </c>
      <c r="D77" s="122">
        <v>448.56966</v>
      </c>
      <c r="E77" s="123">
        <v>0.67</v>
      </c>
      <c r="F77" s="124"/>
      <c r="G77" s="124"/>
      <c r="H77" s="124"/>
      <c r="I77" s="124"/>
      <c r="J77" s="124"/>
      <c r="K77" s="124"/>
      <c r="L77" s="124"/>
      <c r="N77" s="83"/>
    </row>
    <row r="78" spans="2:14" ht="15.75" thickTop="1" x14ac:dyDescent="0.25">
      <c r="B78" s="125" t="s">
        <v>75</v>
      </c>
      <c r="C78" s="126"/>
      <c r="D78" s="127">
        <v>910.73234000000002</v>
      </c>
      <c r="E78" s="128"/>
    </row>
    <row r="80" spans="2:14" ht="15.75" thickBot="1" x14ac:dyDescent="0.3">
      <c r="B80" s="129"/>
      <c r="C80" s="57"/>
      <c r="D80" s="130"/>
      <c r="E80" s="130"/>
    </row>
    <row r="81" spans="2:14" ht="16.5" thickTop="1" thickBot="1" x14ac:dyDescent="0.3">
      <c r="B81" s="131" t="s">
        <v>76</v>
      </c>
      <c r="C81" s="131"/>
      <c r="D81" s="132">
        <v>0.48494799787007453</v>
      </c>
      <c r="E81" s="131"/>
    </row>
    <row r="82" spans="2:14" ht="15.75" thickTop="1" x14ac:dyDescent="0.25"/>
    <row r="83" spans="2:14" x14ac:dyDescent="0.25">
      <c r="B83" s="2" t="s">
        <v>77</v>
      </c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2:14" x14ac:dyDescent="0.25">
      <c r="B84" s="81"/>
      <c r="C84" s="133" t="s">
        <v>78</v>
      </c>
      <c r="D84" s="134"/>
      <c r="E84" s="9"/>
      <c r="F84" s="9"/>
      <c r="G84" s="9"/>
      <c r="H84" s="9"/>
      <c r="I84" s="9"/>
      <c r="J84" s="9"/>
      <c r="K84" s="9"/>
      <c r="L84" s="9"/>
    </row>
    <row r="85" spans="2:14" x14ac:dyDescent="0.25">
      <c r="B85" s="13" t="s">
        <v>79</v>
      </c>
      <c r="C85" s="135">
        <v>0</v>
      </c>
      <c r="D85" s="134"/>
      <c r="E85" s="86"/>
      <c r="F85" s="93"/>
      <c r="G85" s="93"/>
      <c r="H85" s="93"/>
      <c r="I85" s="93"/>
      <c r="J85" s="93"/>
      <c r="K85" s="93"/>
      <c r="L85" s="93"/>
    </row>
    <row r="86" spans="2:14" ht="15.75" thickBot="1" x14ac:dyDescent="0.3">
      <c r="B86" s="136" t="s">
        <v>80</v>
      </c>
      <c r="C86" s="137">
        <v>0</v>
      </c>
      <c r="D86" s="134"/>
      <c r="E86" s="86"/>
      <c r="F86" s="93"/>
      <c r="G86" s="93"/>
      <c r="H86" s="93"/>
      <c r="I86" s="93"/>
      <c r="J86" s="93"/>
      <c r="K86" s="93"/>
      <c r="L86" s="93"/>
    </row>
    <row r="87" spans="2:14" ht="15.75" thickTop="1" x14ac:dyDescent="0.25">
      <c r="B87" s="138" t="s">
        <v>81</v>
      </c>
      <c r="C87" s="139">
        <v>0</v>
      </c>
      <c r="D87" s="134"/>
      <c r="E87" s="9"/>
      <c r="F87" s="9"/>
      <c r="G87" s="9"/>
      <c r="H87" s="9"/>
      <c r="I87" s="9"/>
      <c r="J87" s="9"/>
      <c r="K87" s="9"/>
      <c r="L87" s="9"/>
    </row>
    <row r="89" spans="2:14" x14ac:dyDescent="0.25">
      <c r="B89" s="140" t="s">
        <v>82</v>
      </c>
      <c r="C89" s="141"/>
      <c r="D89" s="142"/>
      <c r="E89" s="142"/>
      <c r="F89" s="142"/>
      <c r="G89" s="142"/>
      <c r="H89" s="142"/>
      <c r="I89" s="142"/>
      <c r="J89" s="142"/>
      <c r="K89" s="142"/>
      <c r="L89" s="142"/>
    </row>
    <row r="90" spans="2:14" x14ac:dyDescent="0.25">
      <c r="B90" s="143" t="s">
        <v>83</v>
      </c>
      <c r="C90" s="144"/>
      <c r="D90" s="144"/>
      <c r="E90" s="9"/>
      <c r="F90" s="9"/>
      <c r="G90" s="9"/>
      <c r="H90" s="9"/>
      <c r="I90" s="9"/>
      <c r="J90" s="9"/>
      <c r="K90" s="9"/>
      <c r="L90" s="9"/>
    </row>
    <row r="91" spans="2:14" x14ac:dyDescent="0.25">
      <c r="B91" s="145"/>
      <c r="C91" s="3" t="s">
        <v>84</v>
      </c>
      <c r="D91" s="3"/>
      <c r="E91" s="3"/>
      <c r="F91" s="3"/>
      <c r="G91" s="3"/>
      <c r="H91" s="3"/>
      <c r="I91" s="3"/>
      <c r="J91" s="3"/>
      <c r="K91" s="3"/>
      <c r="L91" s="3"/>
    </row>
    <row r="92" spans="2:14" x14ac:dyDescent="0.25">
      <c r="B92" s="81"/>
      <c r="C92" s="144"/>
      <c r="D92" s="9"/>
      <c r="E92" s="9"/>
      <c r="F92" s="9"/>
      <c r="G92" s="9"/>
      <c r="H92" s="9"/>
      <c r="I92" s="9"/>
      <c r="J92" s="9"/>
      <c r="K92" s="9"/>
      <c r="L92" s="9"/>
    </row>
    <row r="93" spans="2:14" x14ac:dyDescent="0.25">
      <c r="B93" s="146" t="s">
        <v>85</v>
      </c>
      <c r="C93" s="147">
        <v>0.115</v>
      </c>
      <c r="D93" s="9"/>
      <c r="E93" s="148">
        <v>0.104</v>
      </c>
      <c r="F93" s="201"/>
      <c r="G93" s="200"/>
      <c r="H93" s="200"/>
      <c r="I93" s="200"/>
      <c r="J93" s="200"/>
      <c r="K93" s="200"/>
      <c r="L93" s="200"/>
    </row>
    <row r="94" spans="2:14" x14ac:dyDescent="0.25">
      <c r="B94" s="146" t="s">
        <v>86</v>
      </c>
      <c r="C94" s="147">
        <v>1.0999999999999999E-2</v>
      </c>
      <c r="D94" s="9"/>
      <c r="E94" s="148">
        <v>8.9999999999999993E-3</v>
      </c>
      <c r="F94" s="201"/>
      <c r="G94" s="200"/>
      <c r="H94" s="200"/>
      <c r="I94" s="200"/>
      <c r="J94" s="200"/>
      <c r="K94" s="200"/>
      <c r="L94" s="200"/>
    </row>
    <row r="95" spans="2:14" ht="15.75" thickBot="1" x14ac:dyDescent="0.3">
      <c r="B95" s="149" t="s">
        <v>87</v>
      </c>
      <c r="C95" s="150">
        <v>6.8000000000000005E-2</v>
      </c>
      <c r="D95" s="9"/>
      <c r="E95" s="148">
        <v>5.7000000000000002E-2</v>
      </c>
      <c r="F95" s="201"/>
      <c r="G95" s="200"/>
      <c r="H95" s="200"/>
      <c r="I95" s="200"/>
      <c r="J95" s="200"/>
      <c r="K95" s="200"/>
      <c r="L95" s="200"/>
      <c r="N95" s="83"/>
    </row>
    <row r="96" spans="2:14" ht="15.75" thickTop="1" x14ac:dyDescent="0.25">
      <c r="B96" s="151" t="s">
        <v>88</v>
      </c>
      <c r="C96" s="152">
        <v>0.19400000000000001</v>
      </c>
      <c r="D96" s="9"/>
      <c r="E96" s="9"/>
      <c r="F96" s="9"/>
      <c r="G96" s="9"/>
      <c r="H96" s="9"/>
      <c r="I96" s="9"/>
      <c r="J96" s="9"/>
      <c r="K96" s="9"/>
      <c r="L96" s="9"/>
    </row>
    <row r="97" spans="2:14" x14ac:dyDescent="0.25">
      <c r="B97" s="153"/>
      <c r="C97" s="144"/>
      <c r="D97" s="144"/>
      <c r="E97" s="9"/>
      <c r="F97" s="9"/>
      <c r="G97" s="9"/>
      <c r="H97" s="9"/>
      <c r="I97" s="9"/>
      <c r="J97" s="9"/>
      <c r="K97" s="9"/>
      <c r="L97" s="9"/>
    </row>
    <row r="98" spans="2:14" x14ac:dyDescent="0.25">
      <c r="B98" s="13" t="s">
        <v>89</v>
      </c>
      <c r="C98" s="154">
        <v>4.9000000000000002E-2</v>
      </c>
      <c r="D98" s="144"/>
      <c r="E98" s="148">
        <v>4.9000000000000002E-2</v>
      </c>
      <c r="F98" s="155"/>
      <c r="G98" s="155"/>
      <c r="H98" s="155"/>
      <c r="I98" s="155"/>
      <c r="J98" s="155"/>
      <c r="K98" s="155"/>
      <c r="L98" s="155"/>
      <c r="N98" s="83"/>
    </row>
    <row r="99" spans="2:14" x14ac:dyDescent="0.25">
      <c r="B99" s="156"/>
      <c r="C99" s="144"/>
      <c r="D99" s="144"/>
      <c r="E99" s="9"/>
      <c r="F99" s="9"/>
      <c r="G99" s="9"/>
      <c r="H99" s="9"/>
      <c r="I99" s="9"/>
      <c r="J99" s="9"/>
      <c r="K99" s="9"/>
    </row>
    <row r="100" spans="2:14" x14ac:dyDescent="0.25">
      <c r="B100" s="13" t="s">
        <v>90</v>
      </c>
      <c r="C100" s="154">
        <v>7.5999999999999998E-2</v>
      </c>
      <c r="D100" s="144"/>
      <c r="E100" s="148">
        <v>2.3E-2</v>
      </c>
      <c r="F100" s="199"/>
      <c r="G100" s="200"/>
      <c r="H100" s="200"/>
      <c r="I100" s="200"/>
      <c r="J100" s="200"/>
      <c r="K100" s="200"/>
      <c r="L100" s="200"/>
    </row>
    <row r="102" spans="2:14" x14ac:dyDescent="0.25">
      <c r="B102" s="197" t="s">
        <v>91</v>
      </c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</row>
    <row r="104" spans="2:14" ht="15.75" thickBot="1" x14ac:dyDescent="0.3">
      <c r="B104" s="13" t="s">
        <v>92</v>
      </c>
      <c r="C104" s="157">
        <v>0.02</v>
      </c>
      <c r="E104" s="199"/>
      <c r="F104" s="200"/>
      <c r="G104" s="200"/>
      <c r="H104" s="200"/>
      <c r="I104" s="200"/>
      <c r="J104" s="200"/>
      <c r="K104" s="200"/>
      <c r="L104" s="200"/>
    </row>
    <row r="105" spans="2:14" ht="15.75" thickTop="1" x14ac:dyDescent="0.25">
      <c r="B105" s="138" t="s">
        <v>93</v>
      </c>
      <c r="C105" s="158">
        <v>0.02</v>
      </c>
    </row>
    <row r="107" spans="2:14" x14ac:dyDescent="0.25">
      <c r="B107" s="197" t="s">
        <v>94</v>
      </c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</row>
    <row r="109" spans="2:14" x14ac:dyDescent="0.25">
      <c r="B109" s="13" t="s">
        <v>95</v>
      </c>
      <c r="C109" s="159">
        <v>3.25</v>
      </c>
      <c r="E109" s="199"/>
      <c r="F109" s="200"/>
      <c r="G109" s="200"/>
      <c r="H109" s="200"/>
      <c r="I109" s="200"/>
      <c r="J109" s="200"/>
      <c r="K109" s="200"/>
      <c r="L109" s="200"/>
    </row>
    <row r="110" spans="2:14" x14ac:dyDescent="0.25">
      <c r="B110" s="13" t="s">
        <v>32</v>
      </c>
      <c r="C110" s="160">
        <v>6.5</v>
      </c>
      <c r="E110" s="199"/>
      <c r="F110" s="200"/>
      <c r="G110" s="200"/>
      <c r="H110" s="200"/>
      <c r="I110" s="200"/>
      <c r="J110" s="200"/>
      <c r="K110" s="200"/>
      <c r="L110" s="200"/>
    </row>
    <row r="112" spans="2:14" x14ac:dyDescent="0.25">
      <c r="B112" s="197" t="s">
        <v>96</v>
      </c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</row>
    <row r="113" spans="2:6" x14ac:dyDescent="0.25">
      <c r="B113" s="81"/>
      <c r="C113" s="9"/>
      <c r="D113" s="9"/>
      <c r="E113" s="9"/>
      <c r="F113" s="9"/>
    </row>
    <row r="114" spans="2:6" ht="50.25" customHeight="1" x14ac:dyDescent="0.25">
      <c r="B114" s="161" t="s">
        <v>97</v>
      </c>
      <c r="C114" s="162" t="s">
        <v>98</v>
      </c>
      <c r="D114" s="163"/>
      <c r="E114" s="162" t="s">
        <v>99</v>
      </c>
      <c r="F114" s="164"/>
    </row>
    <row r="115" spans="2:6" x14ac:dyDescent="0.25">
      <c r="B115" s="165" t="s">
        <v>100</v>
      </c>
      <c r="C115" s="166">
        <v>0.68100000000000005</v>
      </c>
      <c r="D115" s="164"/>
      <c r="E115" s="167"/>
      <c r="F115" s="9"/>
    </row>
    <row r="116" spans="2:6" x14ac:dyDescent="0.25">
      <c r="B116" s="165" t="s">
        <v>88</v>
      </c>
      <c r="C116" s="166">
        <v>0.19400000000000001</v>
      </c>
      <c r="D116" s="164"/>
      <c r="E116" s="166">
        <v>0.28487518355359764</v>
      </c>
      <c r="F116" s="9"/>
    </row>
    <row r="117" spans="2:6" x14ac:dyDescent="0.25">
      <c r="B117" s="165" t="s">
        <v>89</v>
      </c>
      <c r="C117" s="166">
        <v>4.9000000000000002E-2</v>
      </c>
      <c r="D117" s="164"/>
      <c r="E117" s="166">
        <v>7.1953010279001473E-2</v>
      </c>
      <c r="F117" s="9"/>
    </row>
    <row r="118" spans="2:6" x14ac:dyDescent="0.25">
      <c r="B118" s="165" t="s">
        <v>90</v>
      </c>
      <c r="C118" s="166">
        <v>7.5999999999999998E-2</v>
      </c>
      <c r="D118" s="164"/>
      <c r="E118" s="166">
        <v>0.11160058737151247</v>
      </c>
      <c r="F118" s="9"/>
    </row>
    <row r="119" spans="2:6" x14ac:dyDescent="0.25">
      <c r="B119" s="88"/>
      <c r="C119" s="56"/>
      <c r="D119" s="56"/>
      <c r="E119" s="56"/>
      <c r="F119" s="56"/>
    </row>
  </sheetData>
  <protectedRanges>
    <protectedRange algorithmName="SHA-512" hashValue="zrr1YC170iD4z5ngO6i+dvye2WxwMuZwyCItKXOM0Fb0EC895yDhie8vErJXeoL6fSMcx6aoO1sn5XcoWfI8lg==" saltValue="T/jZUAo6mJPMXMKTIHv+sw==" spinCount="100000" sqref="D39:J39 C47:D48" name="Inputcellen_1"/>
    <protectedRange algorithmName="SHA-512" hashValue="zrr1YC170iD4z5ngO6i+dvye2WxwMuZwyCItKXOM0Fb0EC895yDhie8vErJXeoL6fSMcx6aoO1sn5XcoWfI8lg==" saltValue="T/jZUAo6mJPMXMKTIHv+sw==" spinCount="100000" sqref="C56:D58 C53:D54" name="Inputcellen"/>
    <protectedRange algorithmName="SHA-512" hashValue="zrr1YC170iD4z5ngO6i+dvye2WxwMuZwyCItKXOM0Fb0EC895yDhie8vErJXeoL6fSMcx6aoO1sn5XcoWfI8lg==" saltValue="T/jZUAo6mJPMXMKTIHv+sw==" spinCount="100000" sqref="D70:D71 D74 C67:C77 E67:E68 E72:E77" name="Inputcellen_2"/>
    <protectedRange algorithmName="SHA-512" hashValue="zrr1YC170iD4z5ngO6i+dvye2WxwMuZwyCItKXOM0Fb0EC895yDhie8vErJXeoL6fSMcx6aoO1sn5XcoWfI8lg==" saltValue="T/jZUAo6mJPMXMKTIHv+sw==" spinCount="100000" sqref="C85:C86" name="Inputcellen_3"/>
    <protectedRange algorithmName="SHA-512" hashValue="zrr1YC170iD4z5ngO6i+dvye2WxwMuZwyCItKXOM0Fb0EC895yDhie8vErJXeoL6fSMcx6aoO1sn5XcoWfI8lg==" saltValue="T/jZUAo6mJPMXMKTIHv+sw==" spinCount="100000" sqref="C93:C95 C98 C100" name="Inputcellen_4"/>
    <protectedRange algorithmName="SHA-512" hashValue="zrr1YC170iD4z5ngO6i+dvye2WxwMuZwyCItKXOM0Fb0EC895yDhie8vErJXeoL6fSMcx6aoO1sn5XcoWfI8lg==" saltValue="T/jZUAo6mJPMXMKTIHv+sw==" spinCount="100000" sqref="C104" name="Inputcellen_5"/>
  </protectedRanges>
  <mergeCells count="26">
    <mergeCell ref="K36:L36"/>
    <mergeCell ref="B1:L1"/>
    <mergeCell ref="A3:L3"/>
    <mergeCell ref="B28:C28"/>
    <mergeCell ref="A33:L33"/>
    <mergeCell ref="B34:L34"/>
    <mergeCell ref="F94:L94"/>
    <mergeCell ref="K37:L37"/>
    <mergeCell ref="K38:L38"/>
    <mergeCell ref="F43:L43"/>
    <mergeCell ref="F44:L44"/>
    <mergeCell ref="F45:L45"/>
    <mergeCell ref="B50:L50"/>
    <mergeCell ref="F53:L54"/>
    <mergeCell ref="B61:L61"/>
    <mergeCell ref="G67:L67"/>
    <mergeCell ref="F68:L68"/>
    <mergeCell ref="F93:L93"/>
    <mergeCell ref="B107:L107"/>
    <mergeCell ref="E109:L109"/>
    <mergeCell ref="E110:L110"/>
    <mergeCell ref="B112:L112"/>
    <mergeCell ref="F95:L95"/>
    <mergeCell ref="F100:L100"/>
    <mergeCell ref="B102:L102"/>
    <mergeCell ref="E104:L104"/>
  </mergeCells>
  <conditionalFormatting sqref="C52:D58">
    <cfRule type="expression" dxfId="15" priority="4">
      <formula>$C$73="Opslag"</formula>
    </cfRule>
  </conditionalFormatting>
  <conditionalFormatting sqref="K39">
    <cfRule type="cellIs" dxfId="14" priority="1" operator="greaterThan">
      <formula>1</formula>
    </cfRule>
    <cfRule type="cellIs" dxfId="13" priority="2" operator="lessThan">
      <formula>1</formula>
    </cfRule>
    <cfRule type="cellIs" dxfId="12" priority="3" operator="equal">
      <formula>1</formula>
    </cfRule>
  </conditionalFormatting>
  <dataValidations count="3">
    <dataValidation type="list" allowBlank="1" showInputMessage="1" showErrorMessage="1" sqref="C67:C77">
      <formula1>$R$2:$R$3</formula1>
    </dataValidation>
    <dataValidation type="list" allowBlank="1" showInputMessage="1" showErrorMessage="1" sqref="D36:J36">
      <formula1>$Q$2:$Q$6</formula1>
    </dataValidation>
    <dataValidation type="list" allowBlank="1" showInputMessage="1" showErrorMessage="1" sqref="D37:J37">
      <formula1>INDIRECT(D36)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'H:\NSDMH\2. Inkoop\11.Tarieven en indexering\Tarieven 2021 - discussie\Model per product\J&amp;O-Behandeling\Groepsbehandeling\Nieuwe diensten\Nieuwe diensten check Barbara\[MH_41I04_Naschools intensief zwaar.xlsx]Productiviteitsprofielen'!#REF!</xm:f>
          </x14:formula1>
          <xm:sqref>C63</xm:sqref>
        </x14:dataValidation>
        <x14:dataValidation type="list" allowBlank="1" showInputMessage="1" showErrorMessage="1">
          <x14:formula1>
            <xm:f>'H:\NSDMH\2. Inkoop\11.Tarieven en indexering\Tarieven 2021 - discussie\Model per product\J&amp;O-Behandeling\Groepsbehandeling\Nieuwe diensten\Nieuwe diensten check Barbara\[MH_41I04_Naschools intensief zwaar.xlsx]CAO_VVT'!#REF!</xm:f>
          </x14:formula1>
          <xm:sqref>D38:J38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zoomScaleNormal="100" workbookViewId="0">
      <pane ySplit="1" topLeftCell="A39" activePane="bottomLeft" state="frozen"/>
      <selection pane="bottomLeft" activeCell="E93" sqref="E93:E100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0" width="10.5703125" customWidth="1"/>
    <col min="11" max="11" width="13.28515625" customWidth="1"/>
    <col min="12" max="12" width="54.42578125" customWidth="1"/>
    <col min="14" max="14" width="26.42578125" customWidth="1"/>
    <col min="15" max="15" width="15.28515625" bestFit="1" customWidth="1"/>
    <col min="17" max="18" width="9.140625" hidden="1" customWidth="1"/>
  </cols>
  <sheetData>
    <row r="1" spans="1:18" ht="44.25" customHeight="1" x14ac:dyDescent="0.45"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8" x14ac:dyDescent="0.25">
      <c r="Q2" t="s">
        <v>1</v>
      </c>
      <c r="R2" t="s">
        <v>2</v>
      </c>
    </row>
    <row r="3" spans="1:18" ht="23.25" customHeight="1" x14ac:dyDescent="0.3">
      <c r="A3" s="213" t="s">
        <v>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/>
      <c r="Q5" t="s">
        <v>8</v>
      </c>
    </row>
    <row r="6" spans="1:18" x14ac:dyDescent="0.25">
      <c r="B6" s="7" t="s">
        <v>9</v>
      </c>
      <c r="C6" s="7"/>
      <c r="D6" s="8" t="s">
        <v>10</v>
      </c>
      <c r="E6" s="8" t="s">
        <v>10</v>
      </c>
      <c r="F6" s="8" t="s">
        <v>10</v>
      </c>
      <c r="G6" s="8" t="s">
        <v>101</v>
      </c>
      <c r="H6" s="8" t="s">
        <v>101</v>
      </c>
      <c r="I6" s="8" t="s">
        <v>101</v>
      </c>
      <c r="J6" s="8" t="s">
        <v>101</v>
      </c>
      <c r="K6" s="9"/>
      <c r="L6" s="9"/>
      <c r="Q6" t="s">
        <v>10</v>
      </c>
    </row>
    <row r="7" spans="1:18" x14ac:dyDescent="0.25">
      <c r="B7" s="7" t="s">
        <v>11</v>
      </c>
      <c r="C7" s="7"/>
      <c r="D7" s="8">
        <v>10</v>
      </c>
      <c r="E7" s="10">
        <v>7</v>
      </c>
      <c r="F7" s="8">
        <v>11</v>
      </c>
      <c r="G7" s="8" t="s">
        <v>101</v>
      </c>
      <c r="H7" s="8" t="s">
        <v>101</v>
      </c>
      <c r="I7" s="8" t="s">
        <v>101</v>
      </c>
      <c r="J7" s="8" t="s">
        <v>101</v>
      </c>
      <c r="L7" s="11"/>
    </row>
    <row r="8" spans="1:18" x14ac:dyDescent="0.25">
      <c r="B8" s="7" t="s">
        <v>12</v>
      </c>
      <c r="C8" s="7"/>
      <c r="D8" s="8">
        <v>12</v>
      </c>
      <c r="E8" s="10">
        <v>11</v>
      </c>
      <c r="F8" s="8">
        <v>12</v>
      </c>
      <c r="G8" s="8" t="s">
        <v>101</v>
      </c>
      <c r="H8" s="8" t="s">
        <v>101</v>
      </c>
      <c r="I8" s="8" t="s">
        <v>101</v>
      </c>
      <c r="J8" s="8" t="s">
        <v>101</v>
      </c>
      <c r="K8" s="12"/>
      <c r="L8" s="12"/>
    </row>
    <row r="9" spans="1:18" x14ac:dyDescent="0.25">
      <c r="B9" s="13" t="s">
        <v>13</v>
      </c>
      <c r="C9" s="7"/>
      <c r="D9" s="14">
        <v>25.372009615384616</v>
      </c>
      <c r="E9" s="14">
        <v>19.586753846153847</v>
      </c>
      <c r="F9" s="14">
        <v>29.189242307692311</v>
      </c>
      <c r="G9" s="14" t="s">
        <v>101</v>
      </c>
      <c r="H9" s="14" t="s">
        <v>101</v>
      </c>
      <c r="I9" s="14" t="s">
        <v>101</v>
      </c>
      <c r="J9" s="14" t="s">
        <v>101</v>
      </c>
      <c r="K9" s="11"/>
      <c r="L9" s="11"/>
      <c r="O9" s="15"/>
    </row>
    <row r="10" spans="1:18" x14ac:dyDescent="0.25">
      <c r="B10" s="13" t="s">
        <v>14</v>
      </c>
      <c r="C10" s="16">
        <v>8.3299999999999999E-2</v>
      </c>
      <c r="D10" s="14">
        <v>2.1134884009615384</v>
      </c>
      <c r="E10" s="14">
        <v>1.6315765953846155</v>
      </c>
      <c r="F10" s="14">
        <v>2.4314638842307694</v>
      </c>
      <c r="G10" s="14" t="s">
        <v>101</v>
      </c>
      <c r="H10" s="14" t="s">
        <v>101</v>
      </c>
      <c r="I10" s="14" t="s">
        <v>101</v>
      </c>
      <c r="J10" s="14" t="s">
        <v>101</v>
      </c>
      <c r="K10" s="11"/>
      <c r="L10" s="11"/>
    </row>
    <row r="11" spans="1:18" x14ac:dyDescent="0.25">
      <c r="B11" s="13" t="s">
        <v>15</v>
      </c>
      <c r="C11" s="17">
        <v>0.08</v>
      </c>
      <c r="D11" s="14">
        <v>2.0297607692307693</v>
      </c>
      <c r="E11" s="14">
        <v>1.5669403076923079</v>
      </c>
      <c r="F11" s="14">
        <v>2.3351393846153847</v>
      </c>
      <c r="G11" s="14" t="s">
        <v>101</v>
      </c>
      <c r="H11" s="14" t="s">
        <v>101</v>
      </c>
      <c r="I11" s="14" t="s">
        <v>101</v>
      </c>
      <c r="J11" s="14" t="s">
        <v>101</v>
      </c>
      <c r="K11" s="18"/>
      <c r="L11" s="18"/>
    </row>
    <row r="12" spans="1:18" x14ac:dyDescent="0.25">
      <c r="B12" s="19" t="s">
        <v>16</v>
      </c>
      <c r="C12" s="17">
        <v>7.4999999999999997E-3</v>
      </c>
      <c r="D12" s="14">
        <v>0.19029007211538462</v>
      </c>
      <c r="E12" s="14">
        <v>0.14690065384615386</v>
      </c>
      <c r="F12" s="14">
        <v>0.21891931730769232</v>
      </c>
      <c r="G12" s="14" t="s">
        <v>101</v>
      </c>
      <c r="H12" s="14" t="s">
        <v>101</v>
      </c>
      <c r="I12" s="14" t="s">
        <v>101</v>
      </c>
      <c r="J12" s="14" t="s">
        <v>101</v>
      </c>
      <c r="K12" s="18"/>
      <c r="L12" s="18"/>
      <c r="O12" t="s">
        <v>17</v>
      </c>
    </row>
    <row r="13" spans="1:18" ht="15.75" thickBot="1" x14ac:dyDescent="0.3">
      <c r="B13" s="19" t="s">
        <v>18</v>
      </c>
      <c r="C13" s="20"/>
      <c r="D13" s="21">
        <v>0</v>
      </c>
      <c r="E13" s="21">
        <v>0</v>
      </c>
      <c r="F13" s="21">
        <v>0</v>
      </c>
      <c r="G13" s="21" t="s">
        <v>101</v>
      </c>
      <c r="H13" s="21" t="s">
        <v>101</v>
      </c>
      <c r="I13" s="21" t="s">
        <v>101</v>
      </c>
      <c r="J13" s="21" t="s">
        <v>101</v>
      </c>
      <c r="K13" s="18"/>
      <c r="L13" s="18"/>
    </row>
    <row r="14" spans="1:18" ht="15.75" thickTop="1" x14ac:dyDescent="0.25">
      <c r="B14" s="22" t="s">
        <v>19</v>
      </c>
      <c r="C14" s="23"/>
      <c r="D14" s="24">
        <v>29.70554885769231</v>
      </c>
      <c r="E14" s="24">
        <v>22.932171403076921</v>
      </c>
      <c r="F14" s="24">
        <v>34.174764893846159</v>
      </c>
      <c r="G14" s="24" t="s">
        <v>101</v>
      </c>
      <c r="H14" s="24" t="s">
        <v>101</v>
      </c>
      <c r="I14" s="24" t="s">
        <v>101</v>
      </c>
      <c r="J14" s="24" t="s">
        <v>101</v>
      </c>
      <c r="K14" s="11"/>
      <c r="L14" s="11"/>
    </row>
    <row r="15" spans="1:18" ht="15.75" thickBot="1" x14ac:dyDescent="0.3">
      <c r="B15" s="25" t="s">
        <v>20</v>
      </c>
      <c r="C15" s="26"/>
      <c r="D15" s="27">
        <v>8.1363498321219243</v>
      </c>
      <c r="E15" s="27">
        <v>6.2811217473027696</v>
      </c>
      <c r="F15" s="27">
        <v>9.3604681044244646</v>
      </c>
      <c r="G15" s="27" t="s">
        <v>101</v>
      </c>
      <c r="H15" s="27" t="s">
        <v>101</v>
      </c>
      <c r="I15" s="27" t="s">
        <v>101</v>
      </c>
      <c r="J15" s="27" t="s">
        <v>101</v>
      </c>
      <c r="K15" s="18"/>
      <c r="L15" s="18"/>
    </row>
    <row r="16" spans="1:18" ht="16.5" thickTop="1" thickBot="1" x14ac:dyDescent="0.3">
      <c r="B16" s="28" t="s">
        <v>21</v>
      </c>
      <c r="C16" s="29"/>
      <c r="D16" s="30">
        <v>37.841898689814236</v>
      </c>
      <c r="E16" s="30">
        <v>29.213293150379691</v>
      </c>
      <c r="F16" s="30">
        <v>43.535232998270622</v>
      </c>
      <c r="G16" s="30" t="s">
        <v>101</v>
      </c>
      <c r="H16" s="30" t="s">
        <v>101</v>
      </c>
      <c r="I16" s="30" t="s">
        <v>101</v>
      </c>
      <c r="J16" s="30" t="s">
        <v>101</v>
      </c>
      <c r="K16" s="18"/>
      <c r="L16" s="18"/>
    </row>
    <row r="17" spans="2:16" ht="15.75" thickTop="1" x14ac:dyDescent="0.25">
      <c r="B17" s="31" t="s">
        <v>22</v>
      </c>
      <c r="C17" s="32">
        <v>0.46866243077742276</v>
      </c>
      <c r="D17" s="33">
        <v>80.744468096240723</v>
      </c>
      <c r="E17" s="33">
        <v>62.333336815413894</v>
      </c>
      <c r="F17" s="33">
        <v>92.892517384109212</v>
      </c>
      <c r="G17" s="33" t="s">
        <v>101</v>
      </c>
      <c r="H17" s="33" t="s">
        <v>101</v>
      </c>
      <c r="I17" s="33" t="s">
        <v>101</v>
      </c>
      <c r="J17" s="33" t="s">
        <v>101</v>
      </c>
      <c r="K17" s="9"/>
      <c r="L17" s="9"/>
    </row>
    <row r="18" spans="2:16" ht="15.75" thickBot="1" x14ac:dyDescent="0.3">
      <c r="B18" s="34" t="s">
        <v>23</v>
      </c>
      <c r="C18" s="35"/>
      <c r="D18" s="36">
        <v>0</v>
      </c>
      <c r="E18" s="36">
        <v>0</v>
      </c>
      <c r="F18" s="36">
        <v>0</v>
      </c>
      <c r="G18" s="36" t="s">
        <v>101</v>
      </c>
      <c r="H18" s="36" t="s">
        <v>101</v>
      </c>
      <c r="I18" s="36" t="s">
        <v>101</v>
      </c>
      <c r="J18" s="36" t="s">
        <v>101</v>
      </c>
      <c r="K18" s="9"/>
      <c r="L18" s="9"/>
    </row>
    <row r="19" spans="2:16" ht="15.75" thickTop="1" x14ac:dyDescent="0.25">
      <c r="B19" s="28" t="s">
        <v>24</v>
      </c>
      <c r="C19" s="29"/>
      <c r="D19" s="30">
        <v>80.744468096240723</v>
      </c>
      <c r="E19" s="30">
        <v>62.333336815413894</v>
      </c>
      <c r="F19" s="30">
        <v>92.892517384109212</v>
      </c>
      <c r="G19" s="30" t="s">
        <v>101</v>
      </c>
      <c r="H19" s="30" t="s">
        <v>101</v>
      </c>
      <c r="I19" s="30" t="s">
        <v>101</v>
      </c>
      <c r="J19" s="30" t="s">
        <v>101</v>
      </c>
      <c r="K19" s="9"/>
      <c r="L19" s="9"/>
    </row>
    <row r="20" spans="2:16" x14ac:dyDescent="0.25">
      <c r="B20" s="37" t="s">
        <v>25</v>
      </c>
      <c r="C20" s="38">
        <v>0.28487518355359764</v>
      </c>
      <c r="D20" s="39">
        <v>23.002095169854186</v>
      </c>
      <c r="E20" s="39">
        <v>17.757220766799257</v>
      </c>
      <c r="F20" s="39">
        <v>26.462772940553872</v>
      </c>
      <c r="G20" s="39" t="s">
        <v>101</v>
      </c>
      <c r="H20" s="39" t="s">
        <v>101</v>
      </c>
      <c r="I20" s="39" t="s">
        <v>101</v>
      </c>
      <c r="J20" s="39" t="s">
        <v>101</v>
      </c>
      <c r="K20" s="9"/>
      <c r="L20" s="9" t="s">
        <v>17</v>
      </c>
    </row>
    <row r="21" spans="2:16" x14ac:dyDescent="0.25">
      <c r="B21" s="13" t="s">
        <v>26</v>
      </c>
      <c r="C21" s="38">
        <v>7.1953010279001473E-2</v>
      </c>
      <c r="D21" s="39">
        <v>5.8098075429013152</v>
      </c>
      <c r="E21" s="39">
        <v>4.4850712246039368</v>
      </c>
      <c r="F21" s="39">
        <v>6.6838962581811332</v>
      </c>
      <c r="G21" s="39" t="s">
        <v>101</v>
      </c>
      <c r="H21" s="39" t="s">
        <v>101</v>
      </c>
      <c r="I21" s="39" t="s">
        <v>101</v>
      </c>
      <c r="J21" s="39" t="s">
        <v>101</v>
      </c>
      <c r="K21" s="9"/>
      <c r="L21" s="9"/>
    </row>
    <row r="22" spans="2:16" ht="15.75" thickBot="1" x14ac:dyDescent="0.3">
      <c r="B22" s="13" t="s">
        <v>27</v>
      </c>
      <c r="C22" s="38">
        <v>0.11160058737151247</v>
      </c>
      <c r="D22" s="39">
        <v>9.0111300665408152</v>
      </c>
      <c r="E22" s="39">
        <v>6.9564370014265133</v>
      </c>
      <c r="F22" s="39">
        <v>10.366859502485022</v>
      </c>
      <c r="G22" s="39" t="s">
        <v>101</v>
      </c>
      <c r="H22" s="39" t="s">
        <v>101</v>
      </c>
      <c r="I22" s="39" t="s">
        <v>101</v>
      </c>
      <c r="J22" s="39" t="s">
        <v>101</v>
      </c>
      <c r="K22" s="9"/>
      <c r="L22" s="9"/>
    </row>
    <row r="23" spans="2:16" ht="15.75" thickTop="1" x14ac:dyDescent="0.25">
      <c r="B23" s="31" t="s">
        <v>28</v>
      </c>
      <c r="C23" s="40"/>
      <c r="D23" s="33">
        <v>118.56750087553704</v>
      </c>
      <c r="E23" s="33">
        <v>91.532065808243601</v>
      </c>
      <c r="F23" s="33">
        <v>136.40604608532925</v>
      </c>
      <c r="G23" s="33" t="s">
        <v>101</v>
      </c>
      <c r="H23" s="33" t="s">
        <v>101</v>
      </c>
      <c r="I23" s="33" t="s">
        <v>101</v>
      </c>
      <c r="J23" s="33" t="s">
        <v>101</v>
      </c>
      <c r="K23" s="9"/>
      <c r="L23" s="9"/>
    </row>
    <row r="24" spans="2:16" ht="15.75" thickBot="1" x14ac:dyDescent="0.3">
      <c r="B24" s="41" t="s">
        <v>29</v>
      </c>
      <c r="C24" s="42">
        <v>0.02</v>
      </c>
      <c r="D24" s="36">
        <v>2.3713500175107409</v>
      </c>
      <c r="E24" s="36">
        <v>1.830641316164872</v>
      </c>
      <c r="F24" s="36">
        <v>2.7281209217065849</v>
      </c>
      <c r="G24" s="36" t="s">
        <v>101</v>
      </c>
      <c r="H24" s="36" t="s">
        <v>101</v>
      </c>
      <c r="I24" s="36" t="s">
        <v>101</v>
      </c>
      <c r="J24" s="36" t="s">
        <v>101</v>
      </c>
      <c r="K24" s="9"/>
      <c r="L24" s="9"/>
    </row>
    <row r="25" spans="2:16" ht="15.75" thickTop="1" x14ac:dyDescent="0.25">
      <c r="B25" s="31" t="s">
        <v>30</v>
      </c>
      <c r="C25" s="43"/>
      <c r="D25" s="33">
        <v>120.93885089304777</v>
      </c>
      <c r="E25" s="33">
        <v>93.362707124408473</v>
      </c>
      <c r="F25" s="33">
        <v>139.13416700703584</v>
      </c>
      <c r="G25" s="33">
        <v>0</v>
      </c>
      <c r="H25" s="33">
        <v>0</v>
      </c>
      <c r="I25" s="33">
        <v>0</v>
      </c>
      <c r="J25" s="33">
        <v>0</v>
      </c>
      <c r="K25" s="9"/>
      <c r="L25" s="9"/>
    </row>
    <row r="26" spans="2:16" x14ac:dyDescent="0.25">
      <c r="B26" s="44" t="s">
        <v>31</v>
      </c>
      <c r="C26" s="45">
        <v>1.75</v>
      </c>
      <c r="D26" s="46">
        <v>211.64298906283361</v>
      </c>
      <c r="E26" s="39">
        <v>163.38473746771484</v>
      </c>
      <c r="F26" s="39">
        <v>243.48479226231274</v>
      </c>
      <c r="G26" s="39" t="s">
        <v>101</v>
      </c>
      <c r="H26" s="39" t="s">
        <v>101</v>
      </c>
      <c r="I26" s="39" t="s">
        <v>101</v>
      </c>
      <c r="J26" s="39" t="s">
        <v>101</v>
      </c>
      <c r="K26" s="9"/>
      <c r="L26" s="9"/>
      <c r="N26" s="47"/>
      <c r="O26" s="47"/>
      <c r="P26" s="47"/>
    </row>
    <row r="27" spans="2:16" x14ac:dyDescent="0.25">
      <c r="B27" s="13" t="s">
        <v>32</v>
      </c>
      <c r="C27" s="45">
        <v>7.5</v>
      </c>
      <c r="D27" s="39">
        <v>28.219065208377813</v>
      </c>
      <c r="E27" s="39">
        <v>21.784631662361978</v>
      </c>
      <c r="F27" s="39">
        <v>32.464638968308364</v>
      </c>
      <c r="G27" s="39" t="s">
        <v>101</v>
      </c>
      <c r="H27" s="39" t="s">
        <v>101</v>
      </c>
      <c r="I27" s="39" t="s">
        <v>101</v>
      </c>
      <c r="J27" s="39" t="s">
        <v>101</v>
      </c>
      <c r="K27" s="9"/>
      <c r="L27" s="9"/>
      <c r="N27" s="47"/>
      <c r="O27" s="47"/>
      <c r="P27" s="47"/>
    </row>
    <row r="28" spans="2:16" x14ac:dyDescent="0.25">
      <c r="B28" s="214" t="s">
        <v>33</v>
      </c>
      <c r="C28" s="215"/>
      <c r="D28" s="18"/>
      <c r="E28" s="18"/>
      <c r="F28" s="18"/>
      <c r="G28" s="18"/>
      <c r="H28" s="48"/>
      <c r="I28" s="48"/>
      <c r="J28" s="48"/>
      <c r="K28" s="49"/>
      <c r="L28" s="9"/>
      <c r="N28" s="47"/>
      <c r="O28" s="47"/>
      <c r="P28" s="47"/>
    </row>
    <row r="29" spans="2:16" x14ac:dyDescent="0.25">
      <c r="B29" s="13" t="s">
        <v>34</v>
      </c>
      <c r="C29" s="50"/>
      <c r="D29" s="51">
        <v>1</v>
      </c>
      <c r="E29" s="51">
        <v>0</v>
      </c>
      <c r="F29" s="51">
        <v>1.2</v>
      </c>
      <c r="G29" s="51" t="s">
        <v>101</v>
      </c>
      <c r="H29" s="51" t="s">
        <v>101</v>
      </c>
      <c r="I29" s="51" t="s">
        <v>101</v>
      </c>
      <c r="J29" s="51" t="s">
        <v>101</v>
      </c>
      <c r="K29" s="52"/>
      <c r="L29" s="12" t="s">
        <v>35</v>
      </c>
      <c r="N29" s="53"/>
      <c r="O29" s="47"/>
      <c r="P29" s="47"/>
    </row>
    <row r="30" spans="2:16" x14ac:dyDescent="0.25">
      <c r="B30" s="54" t="s">
        <v>36</v>
      </c>
      <c r="C30" s="55"/>
      <c r="D30" s="56"/>
      <c r="E30" s="56"/>
      <c r="F30" s="56"/>
      <c r="G30" s="56"/>
      <c r="H30" s="56"/>
      <c r="I30" s="56"/>
      <c r="J30" s="57"/>
      <c r="K30" s="58"/>
      <c r="L30" s="59">
        <v>67.176631970347842</v>
      </c>
      <c r="N30" s="53"/>
      <c r="O30" s="47"/>
      <c r="P30" s="47"/>
    </row>
    <row r="31" spans="2:16" x14ac:dyDescent="0.25">
      <c r="B31" s="60"/>
      <c r="C31" s="61"/>
      <c r="D31" s="9"/>
      <c r="E31" s="9"/>
      <c r="F31" s="9"/>
      <c r="G31" s="9"/>
      <c r="H31" s="9"/>
      <c r="I31" s="9"/>
      <c r="J31" s="9"/>
      <c r="K31" s="62"/>
      <c r="L31" s="12" t="s">
        <v>37</v>
      </c>
      <c r="N31" s="53"/>
      <c r="O31" s="63"/>
      <c r="P31" s="47"/>
    </row>
    <row r="32" spans="2:16" x14ac:dyDescent="0.25">
      <c r="L32" s="64">
        <f>L30</f>
        <v>67.176631970347842</v>
      </c>
      <c r="N32" s="53"/>
      <c r="O32" s="65"/>
      <c r="P32" s="47"/>
    </row>
    <row r="33" spans="1:16" ht="23.25" customHeight="1" x14ac:dyDescent="0.3">
      <c r="A33" s="213" t="s">
        <v>38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N33" s="53"/>
      <c r="O33" s="66"/>
      <c r="P33" s="47"/>
    </row>
    <row r="34" spans="1:16" ht="18.75" customHeight="1" x14ac:dyDescent="0.25">
      <c r="B34" s="203" t="s">
        <v>39</v>
      </c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N34" s="47"/>
      <c r="O34" s="47"/>
      <c r="P34" s="47"/>
    </row>
    <row r="35" spans="1:16" ht="12.75" customHeight="1" x14ac:dyDescent="0.25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N35" s="47"/>
      <c r="O35" s="47"/>
      <c r="P35" s="47"/>
    </row>
    <row r="36" spans="1:16" ht="12.75" customHeight="1" x14ac:dyDescent="0.25">
      <c r="B36" s="69" t="s">
        <v>40</v>
      </c>
      <c r="C36" s="70"/>
      <c r="D36" s="71" t="s">
        <v>10</v>
      </c>
      <c r="E36" s="71" t="s">
        <v>10</v>
      </c>
      <c r="F36" s="71" t="s">
        <v>10</v>
      </c>
      <c r="G36" s="71"/>
      <c r="H36" s="71"/>
      <c r="I36" s="71"/>
      <c r="J36" s="71"/>
      <c r="K36" s="208"/>
      <c r="L36" s="209"/>
      <c r="N36" s="47"/>
      <c r="O36" s="47"/>
      <c r="P36" s="47"/>
    </row>
    <row r="37" spans="1:16" ht="12.75" customHeight="1" x14ac:dyDescent="0.25">
      <c r="B37" s="69" t="s">
        <v>41</v>
      </c>
      <c r="C37" s="70"/>
      <c r="D37" s="72">
        <v>10</v>
      </c>
      <c r="E37" s="72">
        <v>7</v>
      </c>
      <c r="F37" s="72">
        <v>11</v>
      </c>
      <c r="G37" s="72"/>
      <c r="H37" s="72"/>
      <c r="I37" s="72"/>
      <c r="J37" s="72"/>
      <c r="K37" s="208"/>
      <c r="L37" s="209"/>
    </row>
    <row r="38" spans="1:16" ht="12.75" customHeight="1" x14ac:dyDescent="0.25">
      <c r="B38" s="69" t="s">
        <v>42</v>
      </c>
      <c r="C38" s="70"/>
      <c r="D38" s="72">
        <v>12</v>
      </c>
      <c r="E38" s="72">
        <v>11</v>
      </c>
      <c r="F38" s="72">
        <v>12</v>
      </c>
      <c r="G38" s="72"/>
      <c r="H38" s="72"/>
      <c r="I38" s="72"/>
      <c r="J38" s="72"/>
      <c r="K38" s="210"/>
      <c r="L38" s="211"/>
    </row>
    <row r="39" spans="1:16" ht="12.75" customHeight="1" x14ac:dyDescent="0.25">
      <c r="B39" s="73" t="s">
        <v>34</v>
      </c>
      <c r="C39" s="74"/>
      <c r="D39" s="75">
        <v>1</v>
      </c>
      <c r="E39" s="75">
        <v>0</v>
      </c>
      <c r="F39" s="76">
        <v>1.2</v>
      </c>
      <c r="G39" s="76"/>
      <c r="H39" s="75"/>
      <c r="I39" s="75"/>
      <c r="J39" s="77"/>
      <c r="K39" s="78">
        <v>2.2000000000000002</v>
      </c>
      <c r="L39" s="79"/>
      <c r="N39" s="173"/>
      <c r="O39" s="80"/>
      <c r="P39" s="80"/>
    </row>
    <row r="40" spans="1:16" ht="12.75" customHeight="1" x14ac:dyDescent="0.25">
      <c r="B40" s="81"/>
      <c r="C40" s="9"/>
      <c r="D40" s="68"/>
      <c r="E40" s="68"/>
      <c r="F40" s="68"/>
      <c r="G40" s="68"/>
      <c r="H40" s="68"/>
      <c r="I40" s="68"/>
      <c r="J40" s="68"/>
      <c r="K40" s="82"/>
      <c r="L40" s="68"/>
      <c r="O40" s="80"/>
      <c r="P40" s="80"/>
    </row>
    <row r="41" spans="1:16" ht="12.75" customHeight="1" x14ac:dyDescent="0.25">
      <c r="B41" s="84" t="s">
        <v>43</v>
      </c>
      <c r="C41" s="58"/>
      <c r="D41" s="85">
        <v>25.372009615384616</v>
      </c>
      <c r="E41" s="85">
        <v>19.586753846153847</v>
      </c>
      <c r="F41" s="85">
        <v>29.189242307692311</v>
      </c>
      <c r="G41" s="85" t="s">
        <v>101</v>
      </c>
      <c r="H41" s="85" t="s">
        <v>101</v>
      </c>
      <c r="I41" s="85" t="s">
        <v>101</v>
      </c>
      <c r="J41" s="85" t="s">
        <v>101</v>
      </c>
      <c r="K41" s="75">
        <v>0.93</v>
      </c>
      <c r="L41" s="86"/>
      <c r="N41" s="83"/>
      <c r="P41" s="87"/>
    </row>
    <row r="42" spans="1:16" ht="12.75" customHeight="1" x14ac:dyDescent="0.25">
      <c r="B42" s="88"/>
      <c r="C42" s="56"/>
      <c r="D42" s="68"/>
      <c r="E42" s="68"/>
      <c r="F42" s="68"/>
      <c r="G42" s="68"/>
      <c r="H42" s="68"/>
      <c r="I42" s="9"/>
      <c r="J42" s="9"/>
      <c r="K42" s="9"/>
      <c r="L42" s="9"/>
      <c r="P42" s="87"/>
    </row>
    <row r="43" spans="1:16" ht="12.75" customHeight="1" x14ac:dyDescent="0.25">
      <c r="B43" s="7" t="s">
        <v>14</v>
      </c>
      <c r="C43" s="58"/>
      <c r="D43" s="89">
        <v>8.3299999999999999E-2</v>
      </c>
      <c r="E43" s="90"/>
      <c r="F43" s="208"/>
      <c r="G43" s="209"/>
      <c r="H43" s="209"/>
      <c r="I43" s="209"/>
      <c r="J43" s="209"/>
      <c r="K43" s="209"/>
      <c r="L43" s="209"/>
      <c r="P43" s="87"/>
    </row>
    <row r="44" spans="1:16" ht="12.75" customHeight="1" x14ac:dyDescent="0.25">
      <c r="B44" s="7" t="s">
        <v>44</v>
      </c>
      <c r="C44" s="58"/>
      <c r="D44" s="91"/>
      <c r="E44" s="90"/>
      <c r="F44" s="208"/>
      <c r="G44" s="209"/>
      <c r="H44" s="209"/>
      <c r="I44" s="209"/>
      <c r="J44" s="209"/>
      <c r="K44" s="209"/>
      <c r="L44" s="209"/>
      <c r="P44" s="87"/>
    </row>
    <row r="45" spans="1:16" ht="12.75" customHeight="1" x14ac:dyDescent="0.25">
      <c r="B45" s="7" t="s">
        <v>15</v>
      </c>
      <c r="C45" s="58"/>
      <c r="D45" s="92">
        <v>0.08</v>
      </c>
      <c r="E45" s="90"/>
      <c r="F45" s="208"/>
      <c r="G45" s="209"/>
      <c r="H45" s="209"/>
      <c r="I45" s="209"/>
      <c r="J45" s="209"/>
      <c r="K45" s="209"/>
      <c r="L45" s="209"/>
    </row>
    <row r="46" spans="1:16" ht="12.75" customHeight="1" x14ac:dyDescent="0.25">
      <c r="B46" s="7" t="s">
        <v>45</v>
      </c>
      <c r="C46" s="58"/>
      <c r="D46" s="91"/>
      <c r="E46" s="90"/>
      <c r="F46" s="86"/>
      <c r="G46" s="93"/>
      <c r="H46" s="93"/>
      <c r="I46" s="93"/>
      <c r="J46" s="93"/>
      <c r="K46" s="93"/>
      <c r="L46" s="93"/>
    </row>
    <row r="47" spans="1:16" ht="12.75" customHeight="1" x14ac:dyDescent="0.25">
      <c r="B47" s="7" t="s">
        <v>46</v>
      </c>
      <c r="C47" s="58"/>
      <c r="D47" s="94">
        <v>7.4999999999999997E-3</v>
      </c>
      <c r="E47" s="90"/>
      <c r="F47" s="86"/>
      <c r="G47" s="93"/>
      <c r="H47" s="93"/>
      <c r="I47" s="93"/>
      <c r="J47" s="93"/>
      <c r="K47" s="93"/>
      <c r="L47" s="93"/>
    </row>
    <row r="48" spans="1:16" ht="12.75" customHeight="1" x14ac:dyDescent="0.25">
      <c r="B48" s="7" t="s">
        <v>47</v>
      </c>
      <c r="C48" s="58"/>
      <c r="D48" s="91">
        <v>0</v>
      </c>
      <c r="E48" s="90"/>
      <c r="F48" s="86"/>
      <c r="G48" s="93"/>
      <c r="H48" s="93"/>
      <c r="I48" s="93"/>
      <c r="J48" s="93"/>
      <c r="K48" s="93"/>
      <c r="L48" s="93"/>
    </row>
    <row r="49" spans="2:12" ht="12.75" customHeight="1" x14ac:dyDescent="0.25">
      <c r="B49" s="81"/>
      <c r="C49" s="95"/>
      <c r="D49" s="90"/>
      <c r="E49" s="90"/>
      <c r="F49" s="90"/>
      <c r="G49" s="90"/>
      <c r="H49" s="90"/>
      <c r="I49" s="90"/>
      <c r="J49" s="90"/>
      <c r="K49" s="90"/>
      <c r="L49" s="90"/>
    </row>
    <row r="50" spans="2:12" ht="18.75" customHeight="1" x14ac:dyDescent="0.25">
      <c r="B50" s="203" t="s">
        <v>48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</row>
    <row r="51" spans="2:12" x14ac:dyDescent="0.25">
      <c r="B51" s="81"/>
      <c r="C51" s="95"/>
      <c r="D51" s="96"/>
      <c r="E51" s="90"/>
      <c r="F51" s="90"/>
      <c r="G51" s="90"/>
      <c r="H51" s="90"/>
      <c r="I51" s="90"/>
      <c r="J51" s="90"/>
      <c r="K51" s="90"/>
      <c r="L51" s="90"/>
    </row>
    <row r="52" spans="2:12" x14ac:dyDescent="0.25">
      <c r="B52" s="13" t="s">
        <v>49</v>
      </c>
      <c r="C52" s="97">
        <v>7.2700000000000001E-2</v>
      </c>
      <c r="D52" s="98">
        <v>1</v>
      </c>
      <c r="E52" s="96"/>
      <c r="F52" s="99"/>
      <c r="G52" s="93"/>
      <c r="H52" s="93"/>
      <c r="I52" s="93"/>
      <c r="J52" s="93"/>
      <c r="K52" s="93"/>
      <c r="L52" s="93"/>
    </row>
    <row r="53" spans="2:12" x14ac:dyDescent="0.25">
      <c r="B53" s="13" t="s">
        <v>50</v>
      </c>
      <c r="C53" s="97">
        <v>2.9399999999999999E-2</v>
      </c>
      <c r="D53" s="97">
        <v>0.85</v>
      </c>
      <c r="E53" s="96"/>
      <c r="F53" s="202"/>
      <c r="G53" s="202"/>
      <c r="H53" s="202"/>
      <c r="I53" s="202"/>
      <c r="J53" s="202"/>
      <c r="K53" s="202"/>
      <c r="L53" s="202"/>
    </row>
    <row r="54" spans="2:12" x14ac:dyDescent="0.25">
      <c r="B54" s="13" t="s">
        <v>51</v>
      </c>
      <c r="C54" s="97">
        <v>7.9399999999999998E-2</v>
      </c>
      <c r="D54" s="97">
        <v>0.15</v>
      </c>
      <c r="E54" s="96"/>
      <c r="F54" s="202"/>
      <c r="G54" s="202"/>
      <c r="H54" s="202"/>
      <c r="I54" s="202"/>
      <c r="J54" s="202"/>
      <c r="K54" s="202"/>
      <c r="L54" s="202"/>
    </row>
    <row r="55" spans="2:12" x14ac:dyDescent="0.25">
      <c r="B55" s="13" t="s">
        <v>52</v>
      </c>
      <c r="C55" s="97">
        <v>6.7000000000000004E-2</v>
      </c>
      <c r="D55" s="98">
        <v>1</v>
      </c>
      <c r="E55" s="96"/>
      <c r="F55" s="99"/>
      <c r="G55" s="93"/>
      <c r="H55" s="93"/>
      <c r="I55" s="93"/>
      <c r="J55" s="93"/>
      <c r="K55" s="93"/>
      <c r="L55" s="93"/>
    </row>
    <row r="56" spans="2:12" x14ac:dyDescent="0.25">
      <c r="B56" s="13" t="s">
        <v>53</v>
      </c>
      <c r="C56" s="97">
        <v>1.23E-2</v>
      </c>
      <c r="D56" s="98">
        <v>1</v>
      </c>
      <c r="E56" s="96"/>
      <c r="F56" s="100"/>
      <c r="G56" s="93"/>
      <c r="H56" s="93"/>
      <c r="I56" s="93"/>
      <c r="J56" s="93"/>
      <c r="K56" s="93"/>
      <c r="L56" s="93"/>
    </row>
    <row r="57" spans="2:12" x14ac:dyDescent="0.25">
      <c r="B57" s="13" t="s">
        <v>54</v>
      </c>
      <c r="C57" s="97">
        <v>8.5000000000000006E-2</v>
      </c>
      <c r="D57" s="98">
        <v>1</v>
      </c>
      <c r="E57" s="96"/>
      <c r="F57" s="100"/>
      <c r="G57" s="93"/>
      <c r="H57" s="93"/>
      <c r="I57" s="93"/>
      <c r="J57" s="93"/>
      <c r="K57" s="93"/>
      <c r="L57" s="93"/>
    </row>
    <row r="58" spans="2:12" ht="15.75" thickBot="1" x14ac:dyDescent="0.3">
      <c r="B58" s="13" t="s">
        <v>55</v>
      </c>
      <c r="C58" s="97">
        <v>0</v>
      </c>
      <c r="D58" s="98">
        <v>1</v>
      </c>
      <c r="E58" s="96"/>
      <c r="F58" s="86"/>
      <c r="G58" s="93"/>
      <c r="H58" s="93"/>
      <c r="I58" s="93"/>
      <c r="J58" s="93"/>
      <c r="K58" s="93"/>
      <c r="L58" s="93"/>
    </row>
    <row r="59" spans="2:12" ht="15.75" thickTop="1" x14ac:dyDescent="0.25">
      <c r="B59" s="22" t="s">
        <v>56</v>
      </c>
      <c r="C59" s="101">
        <v>0.27390000000000003</v>
      </c>
      <c r="D59" s="22"/>
    </row>
    <row r="61" spans="2:12" ht="19.5" customHeight="1" x14ac:dyDescent="0.25">
      <c r="B61" s="203" t="s">
        <v>57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</row>
    <row r="62" spans="2:12" ht="19.5" customHeight="1" x14ac:dyDescent="0.25"/>
    <row r="63" spans="2:12" ht="16.5" customHeight="1" x14ac:dyDescent="0.25">
      <c r="B63" s="102" t="s">
        <v>58</v>
      </c>
      <c r="C63" s="103" t="s">
        <v>59</v>
      </c>
      <c r="D63" s="104"/>
      <c r="E63" s="104"/>
      <c r="F63" s="104"/>
      <c r="G63" s="104"/>
      <c r="H63" s="104"/>
      <c r="I63" s="104"/>
      <c r="J63" s="104"/>
      <c r="K63" s="104"/>
      <c r="L63" s="104"/>
    </row>
    <row r="64" spans="2:12" x14ac:dyDescent="0.25">
      <c r="B64" s="105"/>
    </row>
    <row r="65" spans="2:14" x14ac:dyDescent="0.25">
      <c r="C65" s="106" t="s">
        <v>60</v>
      </c>
      <c r="D65" s="106" t="s">
        <v>61</v>
      </c>
      <c r="E65" s="106" t="s">
        <v>62</v>
      </c>
    </row>
    <row r="66" spans="2:14" ht="15.75" thickBot="1" x14ac:dyDescent="0.3">
      <c r="B66" s="107" t="s">
        <v>63</v>
      </c>
      <c r="C66" s="108"/>
      <c r="D66" s="109">
        <v>1878</v>
      </c>
      <c r="E66" s="110"/>
      <c r="F66" s="104"/>
      <c r="G66" s="104"/>
      <c r="H66" s="104"/>
      <c r="I66" s="104"/>
      <c r="J66" s="104"/>
      <c r="K66" s="104"/>
      <c r="L66" s="104"/>
    </row>
    <row r="67" spans="2:14" ht="15.75" thickTop="1" x14ac:dyDescent="0.25">
      <c r="B67" s="13" t="s">
        <v>64</v>
      </c>
      <c r="C67" s="103" t="s">
        <v>2</v>
      </c>
      <c r="D67" s="111">
        <v>98.697999999999993</v>
      </c>
      <c r="E67" s="112">
        <v>6.0999999999999999E-2</v>
      </c>
      <c r="F67" s="113"/>
      <c r="G67" s="205"/>
      <c r="H67" s="205"/>
      <c r="I67" s="205"/>
      <c r="J67" s="205"/>
      <c r="K67" s="205"/>
      <c r="L67" s="205"/>
    </row>
    <row r="68" spans="2:14" x14ac:dyDescent="0.25">
      <c r="B68" s="13" t="s">
        <v>65</v>
      </c>
      <c r="C68" s="103" t="s">
        <v>2</v>
      </c>
      <c r="D68" s="114">
        <v>50</v>
      </c>
      <c r="E68" s="115"/>
      <c r="F68" s="206"/>
      <c r="G68" s="207"/>
      <c r="H68" s="207"/>
      <c r="I68" s="207"/>
      <c r="J68" s="207"/>
      <c r="K68" s="207"/>
      <c r="L68" s="207"/>
    </row>
    <row r="69" spans="2:14" x14ac:dyDescent="0.25">
      <c r="B69" s="13" t="s">
        <v>66</v>
      </c>
      <c r="C69" s="103" t="s">
        <v>2</v>
      </c>
      <c r="D69" s="114">
        <v>200</v>
      </c>
      <c r="E69" s="115"/>
      <c r="F69" s="104"/>
      <c r="G69" s="104"/>
      <c r="H69" s="104"/>
      <c r="I69" s="104"/>
      <c r="J69" s="104"/>
      <c r="K69" s="104"/>
      <c r="L69" s="104"/>
    </row>
    <row r="70" spans="2:14" x14ac:dyDescent="0.25">
      <c r="B70" s="13" t="s">
        <v>67</v>
      </c>
      <c r="C70" s="103" t="s">
        <v>2</v>
      </c>
      <c r="D70" s="114">
        <v>10</v>
      </c>
      <c r="E70" s="116"/>
      <c r="F70" s="104"/>
      <c r="G70" s="104"/>
      <c r="H70" s="104"/>
      <c r="I70" s="104"/>
      <c r="J70" s="104"/>
      <c r="K70" s="104"/>
      <c r="L70" s="104"/>
    </row>
    <row r="71" spans="2:14" x14ac:dyDescent="0.25">
      <c r="B71" s="13" t="s">
        <v>68</v>
      </c>
      <c r="C71" s="103" t="s">
        <v>2</v>
      </c>
      <c r="D71" s="114">
        <v>40</v>
      </c>
      <c r="E71" s="117"/>
      <c r="F71" s="104"/>
      <c r="G71" s="104"/>
      <c r="H71" s="104"/>
      <c r="I71" s="104"/>
      <c r="J71" s="104"/>
      <c r="K71" s="104"/>
      <c r="L71" s="104"/>
    </row>
    <row r="72" spans="2:14" x14ac:dyDescent="0.25">
      <c r="B72" s="13" t="s">
        <v>69</v>
      </c>
      <c r="C72" s="103" t="s">
        <v>2</v>
      </c>
      <c r="D72" s="114">
        <v>40</v>
      </c>
      <c r="E72" s="118">
        <v>2.6327879513092196E-2</v>
      </c>
      <c r="F72" s="119"/>
      <c r="G72" s="93"/>
      <c r="H72" s="104"/>
      <c r="I72" s="104"/>
      <c r="J72" s="104"/>
      <c r="K72" s="104"/>
      <c r="L72" s="104"/>
    </row>
    <row r="73" spans="2:14" x14ac:dyDescent="0.25">
      <c r="B73" s="13" t="s">
        <v>70</v>
      </c>
      <c r="C73" s="103" t="s">
        <v>2</v>
      </c>
      <c r="D73" s="114">
        <v>0</v>
      </c>
      <c r="E73" s="118">
        <v>0</v>
      </c>
      <c r="F73" s="104"/>
      <c r="G73" s="104"/>
      <c r="H73" s="104"/>
      <c r="I73" s="104"/>
      <c r="J73" s="104"/>
      <c r="K73" s="104"/>
      <c r="L73" s="104"/>
    </row>
    <row r="74" spans="2:14" x14ac:dyDescent="0.25">
      <c r="B74" s="13" t="s">
        <v>71</v>
      </c>
      <c r="C74" s="103" t="s">
        <v>2</v>
      </c>
      <c r="D74" s="114">
        <v>0</v>
      </c>
      <c r="E74" s="118">
        <v>0</v>
      </c>
      <c r="F74" s="104"/>
      <c r="G74" s="104"/>
      <c r="H74" s="104"/>
      <c r="I74" s="104"/>
      <c r="J74" s="104"/>
      <c r="K74" s="104"/>
      <c r="L74" s="104"/>
    </row>
    <row r="75" spans="2:14" x14ac:dyDescent="0.25">
      <c r="B75" s="13" t="s">
        <v>72</v>
      </c>
      <c r="C75" s="103" t="s">
        <v>2</v>
      </c>
      <c r="D75" s="114">
        <v>80</v>
      </c>
      <c r="E75" s="118">
        <v>5.2655759026184391E-2</v>
      </c>
      <c r="F75" s="104"/>
      <c r="G75" s="104"/>
      <c r="H75" s="104"/>
      <c r="I75" s="104"/>
      <c r="J75" s="104"/>
      <c r="K75" s="104"/>
      <c r="L75" s="104"/>
    </row>
    <row r="76" spans="2:14" x14ac:dyDescent="0.25">
      <c r="B76" s="13" t="s">
        <v>73</v>
      </c>
      <c r="C76" s="103" t="s">
        <v>2</v>
      </c>
      <c r="D76" s="114">
        <v>0</v>
      </c>
      <c r="E76" s="118">
        <v>0</v>
      </c>
      <c r="F76" s="120"/>
      <c r="G76" s="104"/>
      <c r="H76" s="104"/>
      <c r="I76" s="104"/>
      <c r="J76" s="104"/>
      <c r="K76" s="104"/>
      <c r="L76" s="104"/>
    </row>
    <row r="77" spans="2:14" ht="15.75" thickBot="1" x14ac:dyDescent="0.3">
      <c r="B77" s="13" t="s">
        <v>74</v>
      </c>
      <c r="C77" s="121" t="s">
        <v>2</v>
      </c>
      <c r="D77" s="122">
        <v>479.15395500000011</v>
      </c>
      <c r="E77" s="123">
        <v>0.64749999999999996</v>
      </c>
      <c r="F77" s="104"/>
      <c r="G77" s="124"/>
      <c r="H77" s="124"/>
      <c r="I77" s="124"/>
      <c r="J77" s="124"/>
      <c r="K77" s="124"/>
      <c r="L77" s="124"/>
      <c r="N77" s="83"/>
    </row>
    <row r="78" spans="2:14" ht="15.75" thickTop="1" x14ac:dyDescent="0.25">
      <c r="B78" s="125" t="s">
        <v>75</v>
      </c>
      <c r="C78" s="126"/>
      <c r="D78" s="127">
        <v>880.14804499999991</v>
      </c>
      <c r="E78" s="128"/>
    </row>
    <row r="80" spans="2:14" ht="15.75" thickBot="1" x14ac:dyDescent="0.3">
      <c r="B80" s="129"/>
      <c r="C80" s="57"/>
      <c r="D80" s="130"/>
      <c r="E80" s="130"/>
    </row>
    <row r="81" spans="2:14" ht="16.5" thickTop="1" thickBot="1" x14ac:dyDescent="0.3">
      <c r="B81" s="131" t="s">
        <v>76</v>
      </c>
      <c r="C81" s="131"/>
      <c r="D81" s="132">
        <v>0.46866243077742276</v>
      </c>
      <c r="E81" s="131"/>
    </row>
    <row r="82" spans="2:14" ht="15.75" thickTop="1" x14ac:dyDescent="0.25"/>
    <row r="83" spans="2:14" x14ac:dyDescent="0.25">
      <c r="B83" s="2" t="s">
        <v>77</v>
      </c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2:14" x14ac:dyDescent="0.25">
      <c r="B84" s="81"/>
      <c r="C84" s="133" t="s">
        <v>78</v>
      </c>
      <c r="D84" s="134"/>
      <c r="E84" s="9"/>
      <c r="F84" s="9"/>
      <c r="G84" s="9"/>
      <c r="H84" s="9"/>
      <c r="I84" s="9"/>
      <c r="J84" s="9"/>
      <c r="K84" s="9"/>
      <c r="L84" s="9"/>
    </row>
    <row r="85" spans="2:14" x14ac:dyDescent="0.25">
      <c r="B85" s="13" t="s">
        <v>79</v>
      </c>
      <c r="C85" s="135">
        <v>0</v>
      </c>
      <c r="D85" s="134"/>
      <c r="E85" s="86"/>
      <c r="F85" s="93"/>
      <c r="G85" s="93"/>
      <c r="H85" s="93"/>
      <c r="I85" s="93"/>
      <c r="J85" s="93"/>
      <c r="K85" s="93"/>
      <c r="L85" s="93"/>
    </row>
    <row r="86" spans="2:14" ht="15.75" thickBot="1" x14ac:dyDescent="0.3">
      <c r="B86" s="136" t="s">
        <v>80</v>
      </c>
      <c r="C86" s="137"/>
      <c r="D86" s="134"/>
      <c r="E86" s="86"/>
      <c r="F86" s="93"/>
      <c r="G86" s="93"/>
      <c r="H86" s="93"/>
      <c r="I86" s="93"/>
      <c r="J86" s="93"/>
      <c r="K86" s="93"/>
      <c r="L86" s="93"/>
    </row>
    <row r="87" spans="2:14" ht="15.75" thickTop="1" x14ac:dyDescent="0.25">
      <c r="B87" s="138" t="s">
        <v>81</v>
      </c>
      <c r="C87" s="139">
        <v>0</v>
      </c>
      <c r="D87" s="134"/>
      <c r="E87" s="9"/>
      <c r="F87" s="9"/>
      <c r="G87" s="9"/>
      <c r="H87" s="9"/>
      <c r="I87" s="9"/>
      <c r="J87" s="9"/>
      <c r="K87" s="9"/>
      <c r="L87" s="9"/>
    </row>
    <row r="89" spans="2:14" x14ac:dyDescent="0.25">
      <c r="B89" s="140" t="s">
        <v>82</v>
      </c>
      <c r="C89" s="141"/>
      <c r="D89" s="142"/>
      <c r="E89" s="142"/>
      <c r="F89" s="142"/>
      <c r="G89" s="142"/>
      <c r="H89" s="142"/>
      <c r="I89" s="142"/>
      <c r="J89" s="142"/>
      <c r="K89" s="142"/>
      <c r="L89" s="142"/>
    </row>
    <row r="90" spans="2:14" x14ac:dyDescent="0.25">
      <c r="B90" s="143" t="s">
        <v>83</v>
      </c>
      <c r="C90" s="144"/>
      <c r="D90" s="144"/>
      <c r="E90" s="9"/>
      <c r="F90" s="9"/>
      <c r="G90" s="9"/>
      <c r="H90" s="9"/>
      <c r="I90" s="9"/>
      <c r="J90" s="9"/>
      <c r="K90" s="9"/>
      <c r="L90" s="9"/>
    </row>
    <row r="91" spans="2:14" x14ac:dyDescent="0.25">
      <c r="B91" s="145"/>
      <c r="C91" s="3" t="s">
        <v>84</v>
      </c>
      <c r="D91" s="3"/>
      <c r="E91" s="3"/>
      <c r="F91" s="3"/>
      <c r="G91" s="3"/>
      <c r="H91" s="3"/>
      <c r="I91" s="3"/>
      <c r="J91" s="3"/>
      <c r="K91" s="3"/>
      <c r="L91" s="3"/>
    </row>
    <row r="92" spans="2:14" x14ac:dyDescent="0.25">
      <c r="B92" s="81"/>
      <c r="C92" s="144"/>
      <c r="D92" s="9"/>
      <c r="E92" s="9"/>
      <c r="F92" s="9"/>
      <c r="G92" s="9"/>
      <c r="H92" s="9"/>
      <c r="I92" s="9"/>
      <c r="J92" s="9"/>
      <c r="K92" s="9"/>
      <c r="L92" s="9"/>
    </row>
    <row r="93" spans="2:14" x14ac:dyDescent="0.25">
      <c r="B93" s="146" t="s">
        <v>85</v>
      </c>
      <c r="C93" s="147">
        <v>0.115</v>
      </c>
      <c r="D93" s="9"/>
      <c r="E93" s="148"/>
      <c r="F93" s="201"/>
      <c r="G93" s="200"/>
      <c r="H93" s="200"/>
      <c r="I93" s="200"/>
      <c r="J93" s="200"/>
      <c r="K93" s="200"/>
      <c r="L93" s="200"/>
    </row>
    <row r="94" spans="2:14" x14ac:dyDescent="0.25">
      <c r="B94" s="146" t="s">
        <v>86</v>
      </c>
      <c r="C94" s="147">
        <v>1.0999999999999999E-2</v>
      </c>
      <c r="D94" s="9"/>
      <c r="E94" s="148"/>
      <c r="F94" s="201"/>
      <c r="G94" s="200"/>
      <c r="H94" s="200"/>
      <c r="I94" s="200"/>
      <c r="J94" s="200"/>
      <c r="K94" s="200"/>
      <c r="L94" s="200"/>
    </row>
    <row r="95" spans="2:14" ht="15.75" thickBot="1" x14ac:dyDescent="0.3">
      <c r="B95" s="149" t="s">
        <v>87</v>
      </c>
      <c r="C95" s="150">
        <v>6.8000000000000005E-2</v>
      </c>
      <c r="D95" s="9"/>
      <c r="E95" s="148"/>
      <c r="F95" s="201"/>
      <c r="G95" s="200"/>
      <c r="H95" s="200"/>
      <c r="I95" s="200"/>
      <c r="J95" s="200"/>
      <c r="K95" s="200"/>
      <c r="L95" s="200"/>
      <c r="N95" s="83"/>
    </row>
    <row r="96" spans="2:14" ht="15.75" thickTop="1" x14ac:dyDescent="0.25">
      <c r="B96" s="151" t="s">
        <v>88</v>
      </c>
      <c r="C96" s="152">
        <v>0.19400000000000001</v>
      </c>
      <c r="D96" s="9"/>
      <c r="E96" s="9"/>
      <c r="F96" s="9"/>
      <c r="G96" s="9"/>
      <c r="H96" s="9"/>
      <c r="I96" s="9"/>
      <c r="J96" s="9"/>
      <c r="K96" s="9"/>
      <c r="L96" s="9"/>
    </row>
    <row r="97" spans="2:14" x14ac:dyDescent="0.25">
      <c r="B97" s="153"/>
      <c r="C97" s="144"/>
      <c r="D97" s="144"/>
      <c r="E97" s="9"/>
      <c r="F97" s="9"/>
      <c r="G97" s="9"/>
      <c r="H97" s="9"/>
      <c r="I97" s="9"/>
      <c r="J97" s="9"/>
      <c r="K97" s="9"/>
      <c r="L97" s="9"/>
    </row>
    <row r="98" spans="2:14" x14ac:dyDescent="0.25">
      <c r="B98" s="13" t="s">
        <v>89</v>
      </c>
      <c r="C98" s="154">
        <v>4.9000000000000002E-2</v>
      </c>
      <c r="D98" s="144"/>
      <c r="E98" s="148"/>
      <c r="F98" s="155"/>
      <c r="G98" s="155"/>
      <c r="H98" s="155"/>
      <c r="I98" s="155"/>
      <c r="J98" s="155"/>
      <c r="K98" s="155"/>
      <c r="L98" s="155"/>
      <c r="N98" s="83"/>
    </row>
    <row r="99" spans="2:14" x14ac:dyDescent="0.25">
      <c r="B99" s="156"/>
      <c r="C99" s="144"/>
      <c r="D99" s="144"/>
      <c r="E99" s="9"/>
      <c r="F99" s="9"/>
      <c r="G99" s="9"/>
      <c r="H99" s="9"/>
      <c r="I99" s="9"/>
      <c r="J99" s="9"/>
      <c r="K99" s="9"/>
    </row>
    <row r="100" spans="2:14" x14ac:dyDescent="0.25">
      <c r="B100" s="13" t="s">
        <v>90</v>
      </c>
      <c r="C100" s="154">
        <v>7.5999999999999998E-2</v>
      </c>
      <c r="D100" s="144"/>
      <c r="E100" s="148"/>
      <c r="F100" s="199"/>
      <c r="G100" s="200"/>
      <c r="H100" s="200"/>
      <c r="I100" s="200"/>
      <c r="J100" s="200"/>
      <c r="K100" s="200"/>
      <c r="L100" s="200"/>
    </row>
    <row r="102" spans="2:14" x14ac:dyDescent="0.25">
      <c r="B102" s="197" t="s">
        <v>91</v>
      </c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</row>
    <row r="104" spans="2:14" ht="15.75" thickBot="1" x14ac:dyDescent="0.3">
      <c r="B104" s="13" t="s">
        <v>92</v>
      </c>
      <c r="C104" s="157">
        <v>0.02</v>
      </c>
      <c r="E104" s="199"/>
      <c r="F104" s="200"/>
      <c r="G104" s="200"/>
      <c r="H104" s="200"/>
      <c r="I104" s="200"/>
      <c r="J104" s="200"/>
      <c r="K104" s="200"/>
      <c r="L104" s="200"/>
    </row>
    <row r="105" spans="2:14" ht="15.75" thickTop="1" x14ac:dyDescent="0.25">
      <c r="B105" s="138" t="s">
        <v>93</v>
      </c>
      <c r="C105" s="158">
        <v>0.02</v>
      </c>
    </row>
    <row r="107" spans="2:14" x14ac:dyDescent="0.25">
      <c r="B107" s="197" t="s">
        <v>94</v>
      </c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</row>
    <row r="109" spans="2:14" x14ac:dyDescent="0.25">
      <c r="B109" s="13" t="s">
        <v>95</v>
      </c>
      <c r="C109" s="159">
        <v>1.75</v>
      </c>
      <c r="E109" s="199"/>
      <c r="F109" s="200"/>
      <c r="G109" s="200"/>
      <c r="H109" s="200"/>
      <c r="I109" s="200"/>
      <c r="J109" s="200"/>
      <c r="K109" s="200"/>
      <c r="L109" s="200"/>
    </row>
    <row r="110" spans="2:14" x14ac:dyDescent="0.25">
      <c r="B110" s="13" t="s">
        <v>32</v>
      </c>
      <c r="C110" s="160">
        <v>7.5</v>
      </c>
      <c r="E110" s="199"/>
      <c r="F110" s="200"/>
      <c r="G110" s="200"/>
      <c r="H110" s="200"/>
      <c r="I110" s="200"/>
      <c r="J110" s="200"/>
      <c r="K110" s="200"/>
      <c r="L110" s="200"/>
    </row>
    <row r="112" spans="2:14" x14ac:dyDescent="0.25">
      <c r="B112" s="197" t="s">
        <v>96</v>
      </c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</row>
    <row r="113" spans="2:6" x14ac:dyDescent="0.25">
      <c r="B113" s="81"/>
      <c r="C113" s="9"/>
      <c r="D113" s="9"/>
      <c r="E113" s="9"/>
      <c r="F113" s="9"/>
    </row>
    <row r="114" spans="2:6" ht="50.25" customHeight="1" x14ac:dyDescent="0.25">
      <c r="B114" s="161" t="s">
        <v>97</v>
      </c>
      <c r="C114" s="162" t="s">
        <v>98</v>
      </c>
      <c r="D114" s="163"/>
      <c r="E114" s="162" t="s">
        <v>99</v>
      </c>
      <c r="F114" s="164"/>
    </row>
    <row r="115" spans="2:6" x14ac:dyDescent="0.25">
      <c r="B115" s="165" t="s">
        <v>100</v>
      </c>
      <c r="C115" s="166">
        <v>0.68100000000000005</v>
      </c>
      <c r="D115" s="164"/>
      <c r="E115" s="167"/>
      <c r="F115" s="9"/>
    </row>
    <row r="116" spans="2:6" x14ac:dyDescent="0.25">
      <c r="B116" s="165" t="s">
        <v>88</v>
      </c>
      <c r="C116" s="166">
        <v>0.19400000000000001</v>
      </c>
      <c r="D116" s="164"/>
      <c r="E116" s="166">
        <v>0.28487518355359764</v>
      </c>
      <c r="F116" s="9"/>
    </row>
    <row r="117" spans="2:6" x14ac:dyDescent="0.25">
      <c r="B117" s="165" t="s">
        <v>89</v>
      </c>
      <c r="C117" s="166">
        <v>4.9000000000000002E-2</v>
      </c>
      <c r="D117" s="164"/>
      <c r="E117" s="166">
        <v>7.1953010279001473E-2</v>
      </c>
      <c r="F117" s="9"/>
    </row>
    <row r="118" spans="2:6" x14ac:dyDescent="0.25">
      <c r="B118" s="165" t="s">
        <v>90</v>
      </c>
      <c r="C118" s="166">
        <v>7.5999999999999998E-2</v>
      </c>
      <c r="D118" s="164"/>
      <c r="E118" s="166">
        <v>0.11160058737151247</v>
      </c>
      <c r="F118" s="9"/>
    </row>
    <row r="119" spans="2:6" x14ac:dyDescent="0.25">
      <c r="B119" s="88"/>
      <c r="C119" s="56"/>
      <c r="D119" s="56"/>
      <c r="E119" s="56"/>
      <c r="F119" s="56"/>
    </row>
  </sheetData>
  <protectedRanges>
    <protectedRange algorithmName="SHA-512" hashValue="zrr1YC170iD4z5ngO6i+dvye2WxwMuZwyCItKXOM0Fb0EC895yDhie8vErJXeoL6fSMcx6aoO1sn5XcoWfI8lg==" saltValue="T/jZUAo6mJPMXMKTIHv+sw==" spinCount="100000" sqref="D39:J39 C47:D48" name="Inputcellen_1"/>
    <protectedRange algorithmName="SHA-512" hashValue="zrr1YC170iD4z5ngO6i+dvye2WxwMuZwyCItKXOM0Fb0EC895yDhie8vErJXeoL6fSMcx6aoO1sn5XcoWfI8lg==" saltValue="T/jZUAo6mJPMXMKTIHv+sw==" spinCount="100000" sqref="C56:D58 C53:D54" name="Inputcellen"/>
    <protectedRange algorithmName="SHA-512" hashValue="zrr1YC170iD4z5ngO6i+dvye2WxwMuZwyCItKXOM0Fb0EC895yDhie8vErJXeoL6fSMcx6aoO1sn5XcoWfI8lg==" saltValue="T/jZUAo6mJPMXMKTIHv+sw==" spinCount="100000" sqref="D70:D71 D74 C67:C77 E67:E68 E72:E77" name="Inputcellen_2"/>
    <protectedRange algorithmName="SHA-512" hashValue="zrr1YC170iD4z5ngO6i+dvye2WxwMuZwyCItKXOM0Fb0EC895yDhie8vErJXeoL6fSMcx6aoO1sn5XcoWfI8lg==" saltValue="T/jZUAo6mJPMXMKTIHv+sw==" spinCount="100000" sqref="C85:C86" name="Inputcellen_3"/>
    <protectedRange algorithmName="SHA-512" hashValue="zrr1YC170iD4z5ngO6i+dvye2WxwMuZwyCItKXOM0Fb0EC895yDhie8vErJXeoL6fSMcx6aoO1sn5XcoWfI8lg==" saltValue="T/jZUAo6mJPMXMKTIHv+sw==" spinCount="100000" sqref="C93:C95 C98 C100" name="Inputcellen_4"/>
    <protectedRange algorithmName="SHA-512" hashValue="zrr1YC170iD4z5ngO6i+dvye2WxwMuZwyCItKXOM0Fb0EC895yDhie8vErJXeoL6fSMcx6aoO1sn5XcoWfI8lg==" saltValue="T/jZUAo6mJPMXMKTIHv+sw==" spinCount="100000" sqref="C104" name="Inputcellen_5"/>
  </protectedRanges>
  <mergeCells count="26">
    <mergeCell ref="B112:L112"/>
    <mergeCell ref="F100:L100"/>
    <mergeCell ref="B107:L107"/>
    <mergeCell ref="E109:L109"/>
    <mergeCell ref="E110:L110"/>
    <mergeCell ref="E104:L104"/>
    <mergeCell ref="K36:L36"/>
    <mergeCell ref="K37:L37"/>
    <mergeCell ref="K38:L38"/>
    <mergeCell ref="B1:L1"/>
    <mergeCell ref="F43:L43"/>
    <mergeCell ref="A3:L3"/>
    <mergeCell ref="B34:L34"/>
    <mergeCell ref="A33:L33"/>
    <mergeCell ref="B28:C28"/>
    <mergeCell ref="F44:L44"/>
    <mergeCell ref="F45:L45"/>
    <mergeCell ref="B102:L102"/>
    <mergeCell ref="F93:L93"/>
    <mergeCell ref="F94:L94"/>
    <mergeCell ref="F95:L95"/>
    <mergeCell ref="G67:L67"/>
    <mergeCell ref="F53:L54"/>
    <mergeCell ref="B50:L50"/>
    <mergeCell ref="B61:L61"/>
    <mergeCell ref="F68:L68"/>
  </mergeCells>
  <conditionalFormatting sqref="C52:D58">
    <cfRule type="expression" dxfId="11" priority="4">
      <formula>$C$73="Opslag"</formula>
    </cfRule>
  </conditionalFormatting>
  <conditionalFormatting sqref="K39">
    <cfRule type="cellIs" dxfId="10" priority="1" operator="greaterThan">
      <formula>1</formula>
    </cfRule>
    <cfRule type="cellIs" dxfId="9" priority="2" operator="lessThan">
      <formula>1</formula>
    </cfRule>
    <cfRule type="cellIs" dxfId="8" priority="3" operator="equal">
      <formula>1</formula>
    </cfRule>
  </conditionalFormatting>
  <dataValidations count="3">
    <dataValidation type="list" allowBlank="1" showInputMessage="1" showErrorMessage="1" sqref="C67:C77">
      <formula1>$R$2:$R$3</formula1>
    </dataValidation>
    <dataValidation type="list" allowBlank="1" showInputMessage="1" showErrorMessage="1" sqref="D36:J36">
      <formula1>$Q$2:$Q$6</formula1>
    </dataValidation>
    <dataValidation type="list" allowBlank="1" showInputMessage="1" showErrorMessage="1" sqref="D37:J37">
      <formula1>INDIRECT(D36)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'H:\NSDMH\2. Inkoop\11.Tarieven en indexering\Tarieven 2021 - discussie\Model per product\J&amp;O-Behandeling\Groepsbehandeling\Nieuwe diensten\Nieuwe diensten check Barbara\[MH_41K03_Kort en Intensief.xlsx]Productiviteitsprofielen'!#REF!</xm:f>
          </x14:formula1>
          <xm:sqref>C63</xm:sqref>
        </x14:dataValidation>
        <x14:dataValidation type="list" allowBlank="1" showInputMessage="1" showErrorMessage="1">
          <x14:formula1>
            <xm:f>'H:\NSDMH\2. Inkoop\11.Tarieven en indexering\Tarieven 2021 - discussie\Model per product\J&amp;O-Behandeling\Groepsbehandeling\Nieuwe diensten\Nieuwe diensten check Barbara\[MH_41K03_Kort en Intensief.xlsx]CAO_VVT'!#REF!</xm:f>
          </x14:formula1>
          <xm:sqref>D38:J38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zoomScaleNormal="100" workbookViewId="0">
      <pane ySplit="1" topLeftCell="A89" activePane="bottomLeft" state="frozen"/>
      <selection pane="bottomLeft" activeCell="I124" sqref="I124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0" width="10.5703125" customWidth="1"/>
    <col min="11" max="11" width="13.28515625" customWidth="1"/>
    <col min="12" max="12" width="54.42578125" customWidth="1"/>
    <col min="14" max="14" width="26.42578125" customWidth="1"/>
    <col min="15" max="15" width="18.7109375" customWidth="1"/>
    <col min="17" max="18" width="9.140625" hidden="1" customWidth="1"/>
  </cols>
  <sheetData>
    <row r="1" spans="1:18" ht="44.25" customHeight="1" x14ac:dyDescent="0.45"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8" x14ac:dyDescent="0.25">
      <c r="Q2" t="s">
        <v>1</v>
      </c>
      <c r="R2" t="s">
        <v>2</v>
      </c>
    </row>
    <row r="3" spans="1:18" ht="23.25" customHeight="1" x14ac:dyDescent="0.3">
      <c r="A3" s="213" t="s">
        <v>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 t="s">
        <v>102</v>
      </c>
      <c r="Q5" t="s">
        <v>8</v>
      </c>
    </row>
    <row r="6" spans="1:18" x14ac:dyDescent="0.25">
      <c r="B6" s="7" t="s">
        <v>9</v>
      </c>
      <c r="C6" s="7"/>
      <c r="D6" s="8" t="str">
        <f>IF(D37="","",D37)</f>
        <v>GHZ</v>
      </c>
      <c r="E6" s="8" t="str">
        <f>IF(E37="","",E37)</f>
        <v>GHZ</v>
      </c>
      <c r="F6" s="8" t="str">
        <f>IF(F37="","",F37)</f>
        <v>GHZ</v>
      </c>
      <c r="G6" s="8" t="str">
        <f t="shared" ref="G6:J6" si="0">IF(G37="","",G37)</f>
        <v>GHZ</v>
      </c>
      <c r="H6" s="8" t="str">
        <f t="shared" si="0"/>
        <v/>
      </c>
      <c r="I6" s="8" t="str">
        <f t="shared" si="0"/>
        <v/>
      </c>
      <c r="J6" s="8" t="str">
        <f t="shared" si="0"/>
        <v/>
      </c>
      <c r="K6" s="9"/>
      <c r="L6" s="9"/>
      <c r="N6" t="s">
        <v>103</v>
      </c>
      <c r="Q6" t="s">
        <v>10</v>
      </c>
    </row>
    <row r="7" spans="1:18" x14ac:dyDescent="0.25">
      <c r="B7" s="7" t="s">
        <v>11</v>
      </c>
      <c r="C7" s="7"/>
      <c r="D7" s="8">
        <f>IF(D6="","",D38)</f>
        <v>40</v>
      </c>
      <c r="E7" s="10">
        <f>IF(E6="","",E38)</f>
        <v>45</v>
      </c>
      <c r="F7" s="8">
        <f>IF(F6="","",F38)</f>
        <v>45</v>
      </c>
      <c r="G7" s="8">
        <f t="shared" ref="G7:J7" si="1">IF(G6="","",G38)</f>
        <v>50</v>
      </c>
      <c r="H7" s="8" t="str">
        <f t="shared" si="1"/>
        <v/>
      </c>
      <c r="I7" s="8" t="str">
        <f t="shared" si="1"/>
        <v/>
      </c>
      <c r="J7" s="8" t="str">
        <f t="shared" si="1"/>
        <v/>
      </c>
      <c r="L7" s="11"/>
      <c r="N7" t="s">
        <v>104</v>
      </c>
    </row>
    <row r="8" spans="1:18" x14ac:dyDescent="0.25">
      <c r="B8" s="7" t="s">
        <v>12</v>
      </c>
      <c r="C8" s="7"/>
      <c r="D8" s="8">
        <f>IF(D6="","",D39)</f>
        <v>11</v>
      </c>
      <c r="E8" s="10">
        <f>IF(E6="","",E39)</f>
        <v>12</v>
      </c>
      <c r="F8" s="8">
        <f>IF(F6="","",F39)</f>
        <v>12</v>
      </c>
      <c r="G8" s="8">
        <f t="shared" ref="G8:J8" si="2">IF(G6="","",G39)</f>
        <v>12</v>
      </c>
      <c r="H8" s="8" t="str">
        <f t="shared" si="2"/>
        <v/>
      </c>
      <c r="I8" s="8" t="str">
        <f t="shared" si="2"/>
        <v/>
      </c>
      <c r="J8" s="8" t="str">
        <f t="shared" si="2"/>
        <v/>
      </c>
      <c r="K8" s="12"/>
      <c r="L8" s="12"/>
    </row>
    <row r="9" spans="1:18" x14ac:dyDescent="0.25">
      <c r="B9" s="13" t="s">
        <v>13</v>
      </c>
      <c r="C9" s="7"/>
      <c r="D9" s="14">
        <f t="shared" ref="D9:J9" si="3">IF(D6="","",D42)</f>
        <v>17.560559105431309</v>
      </c>
      <c r="E9" s="14">
        <f t="shared" si="3"/>
        <v>19.297252396166137</v>
      </c>
      <c r="F9" s="14">
        <f t="shared" si="3"/>
        <v>19.297252396166137</v>
      </c>
      <c r="G9" s="14">
        <f t="shared" si="3"/>
        <v>21.93076677316294</v>
      </c>
      <c r="H9" s="14" t="str">
        <f t="shared" si="3"/>
        <v/>
      </c>
      <c r="I9" s="14" t="str">
        <f t="shared" si="3"/>
        <v/>
      </c>
      <c r="J9" s="14" t="str">
        <f t="shared" si="3"/>
        <v/>
      </c>
      <c r="K9" s="11"/>
      <c r="L9" s="11"/>
      <c r="O9" s="15"/>
    </row>
    <row r="10" spans="1:18" x14ac:dyDescent="0.25">
      <c r="B10" s="13" t="s">
        <v>14</v>
      </c>
      <c r="C10" s="16">
        <v>8.3299999999999999E-2</v>
      </c>
      <c r="D10" s="14">
        <f>IF(D6="","",IF(D9*$C$10&lt;$D$45,$D$45,D9*$C$10))</f>
        <v>1.4627945734824281</v>
      </c>
      <c r="E10" s="14">
        <f t="shared" ref="E10:J10" si="4">IF(E6="","",IF(E9*$C$10&lt;$D$45,$D$45,E9*$C$10))</f>
        <v>1.6074611246006392</v>
      </c>
      <c r="F10" s="14">
        <f t="shared" si="4"/>
        <v>1.6074611246006392</v>
      </c>
      <c r="G10" s="14">
        <f t="shared" si="4"/>
        <v>1.8268328722044729</v>
      </c>
      <c r="H10" s="14" t="str">
        <f t="shared" si="4"/>
        <v/>
      </c>
      <c r="I10" s="14" t="str">
        <f t="shared" si="4"/>
        <v/>
      </c>
      <c r="J10" s="14" t="str">
        <f t="shared" si="4"/>
        <v/>
      </c>
      <c r="K10" s="11"/>
      <c r="L10" s="11"/>
    </row>
    <row r="11" spans="1:18" x14ac:dyDescent="0.25">
      <c r="B11" s="13" t="s">
        <v>15</v>
      </c>
      <c r="C11" s="17">
        <v>0.08</v>
      </c>
      <c r="D11" s="14">
        <f t="shared" ref="D11:J11" si="5">IF(D6="","",IF(D9*$C$11&lt;$D$47,$D$47,D9*$C$11))</f>
        <v>1.4048447284345047</v>
      </c>
      <c r="E11" s="14">
        <f t="shared" si="5"/>
        <v>1.5437801916932909</v>
      </c>
      <c r="F11" s="14">
        <f t="shared" si="5"/>
        <v>1.5437801916932909</v>
      </c>
      <c r="G11" s="14">
        <f t="shared" si="5"/>
        <v>1.7544613418530353</v>
      </c>
      <c r="H11" s="14" t="str">
        <f t="shared" si="5"/>
        <v/>
      </c>
      <c r="I11" s="14" t="str">
        <f t="shared" si="5"/>
        <v/>
      </c>
      <c r="J11" s="14" t="str">
        <f t="shared" si="5"/>
        <v/>
      </c>
      <c r="K11" s="18"/>
      <c r="L11" s="18"/>
    </row>
    <row r="12" spans="1:18" x14ac:dyDescent="0.25">
      <c r="B12" s="19" t="s">
        <v>16</v>
      </c>
      <c r="C12" s="17">
        <f>D48</f>
        <v>0</v>
      </c>
      <c r="D12" s="14">
        <f>IF(D6="","",D9*$C$12)</f>
        <v>0</v>
      </c>
      <c r="E12" s="14">
        <f t="shared" ref="E12:J12" si="6">IF(E6="","",E9*$C$12)</f>
        <v>0</v>
      </c>
      <c r="F12" s="14">
        <f t="shared" si="6"/>
        <v>0</v>
      </c>
      <c r="G12" s="14">
        <f t="shared" si="6"/>
        <v>0</v>
      </c>
      <c r="H12" s="14" t="str">
        <f t="shared" si="6"/>
        <v/>
      </c>
      <c r="I12" s="14" t="str">
        <f t="shared" si="6"/>
        <v/>
      </c>
      <c r="J12" s="14" t="str">
        <f t="shared" si="6"/>
        <v/>
      </c>
      <c r="K12" s="18"/>
      <c r="L12" s="18"/>
      <c r="O12" t="s">
        <v>17</v>
      </c>
    </row>
    <row r="13" spans="1:18" ht="15.75" thickBot="1" x14ac:dyDescent="0.3">
      <c r="B13" s="19" t="s">
        <v>18</v>
      </c>
      <c r="C13" s="20"/>
      <c r="D13" s="21">
        <f t="shared" ref="D13:J13" si="7">IF(D6="","",$D$49/$D$79)</f>
        <v>0</v>
      </c>
      <c r="E13" s="21">
        <f t="shared" si="7"/>
        <v>0</v>
      </c>
      <c r="F13" s="21">
        <f t="shared" si="7"/>
        <v>0</v>
      </c>
      <c r="G13" s="21">
        <f t="shared" si="7"/>
        <v>0</v>
      </c>
      <c r="H13" s="21" t="str">
        <f t="shared" si="7"/>
        <v/>
      </c>
      <c r="I13" s="21" t="str">
        <f t="shared" si="7"/>
        <v/>
      </c>
      <c r="J13" s="21" t="str">
        <f t="shared" si="7"/>
        <v/>
      </c>
      <c r="K13" s="18"/>
      <c r="L13" s="18"/>
    </row>
    <row r="14" spans="1:18" ht="15.75" thickTop="1" x14ac:dyDescent="0.25">
      <c r="B14" s="22" t="s">
        <v>19</v>
      </c>
      <c r="C14" s="23"/>
      <c r="D14" s="24">
        <f>IF(D6="","",SUM(D9:D13))</f>
        <v>20.428198407348241</v>
      </c>
      <c r="E14" s="24">
        <f t="shared" ref="E14:J14" si="8">IF(E6="","",SUM(E9:E13))</f>
        <v>22.448493712460067</v>
      </c>
      <c r="F14" s="24">
        <f t="shared" si="8"/>
        <v>22.448493712460067</v>
      </c>
      <c r="G14" s="24">
        <f t="shared" si="8"/>
        <v>25.512060987220448</v>
      </c>
      <c r="H14" s="24" t="str">
        <f t="shared" si="8"/>
        <v/>
      </c>
      <c r="I14" s="24" t="str">
        <f t="shared" si="8"/>
        <v/>
      </c>
      <c r="J14" s="24" t="str">
        <f t="shared" si="8"/>
        <v/>
      </c>
      <c r="K14" s="11"/>
      <c r="L14" s="11"/>
    </row>
    <row r="15" spans="1:18" ht="15.75" thickBot="1" x14ac:dyDescent="0.3">
      <c r="B15" s="25" t="s">
        <v>20</v>
      </c>
      <c r="C15" s="26"/>
      <c r="D15" s="27">
        <f t="shared" ref="D15:J15" si="9">IF(D6="","",D14*$C$60)</f>
        <v>5.595283543772684</v>
      </c>
      <c r="E15" s="27">
        <f t="shared" si="9"/>
        <v>6.1486424278428133</v>
      </c>
      <c r="F15" s="27">
        <f t="shared" si="9"/>
        <v>6.1486424278428133</v>
      </c>
      <c r="G15" s="27">
        <f t="shared" si="9"/>
        <v>6.9877535043996817</v>
      </c>
      <c r="H15" s="27" t="str">
        <f t="shared" si="9"/>
        <v/>
      </c>
      <c r="I15" s="27" t="str">
        <f t="shared" si="9"/>
        <v/>
      </c>
      <c r="J15" s="27" t="str">
        <f t="shared" si="9"/>
        <v/>
      </c>
      <c r="K15" s="18"/>
      <c r="L15" s="18"/>
    </row>
    <row r="16" spans="1:18" ht="16.5" thickTop="1" thickBot="1" x14ac:dyDescent="0.3">
      <c r="B16" s="28" t="s">
        <v>21</v>
      </c>
      <c r="C16" s="29"/>
      <c r="D16" s="30">
        <f>IF(D6="","",SUM(D14:D15))</f>
        <v>26.023481951120925</v>
      </c>
      <c r="E16" s="30">
        <f t="shared" ref="E16:J16" si="10">IF(E6="","",SUM(E14:E15))</f>
        <v>28.597136140302879</v>
      </c>
      <c r="F16" s="30">
        <f t="shared" si="10"/>
        <v>28.597136140302879</v>
      </c>
      <c r="G16" s="30">
        <f t="shared" si="10"/>
        <v>32.499814491620128</v>
      </c>
      <c r="H16" s="30" t="str">
        <f t="shared" si="10"/>
        <v/>
      </c>
      <c r="I16" s="30" t="str">
        <f t="shared" si="10"/>
        <v/>
      </c>
      <c r="J16" s="30" t="str">
        <f t="shared" si="10"/>
        <v/>
      </c>
      <c r="K16" s="18"/>
      <c r="L16" s="18"/>
    </row>
    <row r="17" spans="2:19" ht="15.75" thickTop="1" x14ac:dyDescent="0.25">
      <c r="B17" s="31" t="s">
        <v>22</v>
      </c>
      <c r="C17" s="32">
        <f>D82</f>
        <v>0.60391730564430246</v>
      </c>
      <c r="D17" s="33">
        <f>IF(D6="","",D16/$C17)</f>
        <v>43.091134676720685</v>
      </c>
      <c r="E17" s="33">
        <f t="shared" ref="E17:J17" si="11">IF(E6="","",E16/$C17)</f>
        <v>47.352735006978143</v>
      </c>
      <c r="F17" s="33">
        <f t="shared" si="11"/>
        <v>47.352735006978143</v>
      </c>
      <c r="G17" s="33">
        <f t="shared" si="11"/>
        <v>53.815007763268163</v>
      </c>
      <c r="H17" s="33" t="str">
        <f t="shared" si="11"/>
        <v/>
      </c>
      <c r="I17" s="33" t="str">
        <f t="shared" si="11"/>
        <v/>
      </c>
      <c r="J17" s="33" t="str">
        <f t="shared" si="11"/>
        <v/>
      </c>
      <c r="K17" s="9"/>
      <c r="L17" s="9"/>
    </row>
    <row r="18" spans="2:19" ht="15.75" thickBot="1" x14ac:dyDescent="0.3">
      <c r="B18" s="34" t="s">
        <v>23</v>
      </c>
      <c r="C18" s="35"/>
      <c r="D18" s="36">
        <f t="shared" ref="D18:J18" si="12">IF(D6="","",$C$88)</f>
        <v>0</v>
      </c>
      <c r="E18" s="36">
        <f t="shared" si="12"/>
        <v>0</v>
      </c>
      <c r="F18" s="36">
        <f t="shared" si="12"/>
        <v>0</v>
      </c>
      <c r="G18" s="36">
        <f t="shared" si="12"/>
        <v>0</v>
      </c>
      <c r="H18" s="36" t="str">
        <f t="shared" si="12"/>
        <v/>
      </c>
      <c r="I18" s="36" t="str">
        <f t="shared" si="12"/>
        <v/>
      </c>
      <c r="J18" s="36" t="str">
        <f t="shared" si="12"/>
        <v/>
      </c>
      <c r="K18" s="9"/>
      <c r="L18" s="9"/>
    </row>
    <row r="19" spans="2:19" ht="15.75" thickTop="1" x14ac:dyDescent="0.25">
      <c r="B19" s="28" t="s">
        <v>24</v>
      </c>
      <c r="C19" s="29"/>
      <c r="D19" s="30">
        <f>IF(D6="","",SUM(D17:D18))</f>
        <v>43.091134676720685</v>
      </c>
      <c r="E19" s="30">
        <f t="shared" ref="E19:J19" si="13">IF(E6="","",SUM(E17:E18))</f>
        <v>47.352735006978143</v>
      </c>
      <c r="F19" s="30">
        <f t="shared" si="13"/>
        <v>47.352735006978143</v>
      </c>
      <c r="G19" s="30">
        <f t="shared" si="13"/>
        <v>53.815007763268163</v>
      </c>
      <c r="H19" s="30" t="str">
        <f t="shared" si="13"/>
        <v/>
      </c>
      <c r="I19" s="30" t="str">
        <f t="shared" si="13"/>
        <v/>
      </c>
      <c r="J19" s="30" t="str">
        <f t="shared" si="13"/>
        <v/>
      </c>
      <c r="K19" s="9"/>
      <c r="L19" s="9"/>
    </row>
    <row r="20" spans="2:19" x14ac:dyDescent="0.25">
      <c r="B20" s="37" t="s">
        <v>25</v>
      </c>
      <c r="C20" s="38">
        <f>E117</f>
        <v>0.28997867803837957</v>
      </c>
      <c r="D20" s="39">
        <f t="shared" ref="D20:J20" si="14">IF(D6="","",$C20*D$19)</f>
        <v>12.495510268729241</v>
      </c>
      <c r="E20" s="39">
        <f t="shared" si="14"/>
        <v>13.731283498825221</v>
      </c>
      <c r="F20" s="39">
        <f t="shared" si="14"/>
        <v>13.731283498825221</v>
      </c>
      <c r="G20" s="39">
        <f t="shared" si="14"/>
        <v>15.605204809817636</v>
      </c>
      <c r="H20" s="39" t="str">
        <f t="shared" si="14"/>
        <v/>
      </c>
      <c r="I20" s="39" t="str">
        <f t="shared" si="14"/>
        <v/>
      </c>
      <c r="J20" s="39" t="str">
        <f t="shared" si="14"/>
        <v/>
      </c>
      <c r="K20" s="9"/>
      <c r="L20" s="9" t="s">
        <v>17</v>
      </c>
    </row>
    <row r="21" spans="2:19" x14ac:dyDescent="0.25">
      <c r="B21" s="13" t="s">
        <v>26</v>
      </c>
      <c r="C21" s="38">
        <f t="shared" ref="C21:C22" si="15">E118</f>
        <v>9.3105899076048326E-2</v>
      </c>
      <c r="D21" s="39">
        <f>IF(D6="","",$C$21*D19)</f>
        <v>4.0120388362831623</v>
      </c>
      <c r="E21" s="39">
        <f t="shared" ref="E21:J21" si="16">IF(E6="","",$C$21*E19)</f>
        <v>4.4088189665345672</v>
      </c>
      <c r="F21" s="39">
        <f t="shared" si="16"/>
        <v>4.4088189665345672</v>
      </c>
      <c r="G21" s="39">
        <f t="shared" si="16"/>
        <v>5.0104946815836024</v>
      </c>
      <c r="H21" s="39" t="str">
        <f t="shared" si="16"/>
        <v/>
      </c>
      <c r="I21" s="39" t="str">
        <f t="shared" si="16"/>
        <v/>
      </c>
      <c r="J21" s="39" t="str">
        <f t="shared" si="16"/>
        <v/>
      </c>
      <c r="K21" s="9"/>
      <c r="L21" s="9"/>
    </row>
    <row r="22" spans="2:19" ht="15.75" thickBot="1" x14ac:dyDescent="0.3">
      <c r="B22" s="13" t="s">
        <v>27</v>
      </c>
      <c r="C22" s="38">
        <f t="shared" si="15"/>
        <v>3.8379530916844345E-2</v>
      </c>
      <c r="D22" s="39">
        <f t="shared" ref="D22:J22" si="17">IF(D6="","",$C$22*D19)</f>
        <v>1.653817535567105</v>
      </c>
      <c r="E22" s="39">
        <f t="shared" si="17"/>
        <v>1.8173757571974551</v>
      </c>
      <c r="F22" s="39">
        <f t="shared" si="17"/>
        <v>1.8173757571974551</v>
      </c>
      <c r="G22" s="39">
        <f t="shared" si="17"/>
        <v>2.0653947542405691</v>
      </c>
      <c r="H22" s="39" t="str">
        <f t="shared" si="17"/>
        <v/>
      </c>
      <c r="I22" s="39" t="str">
        <f t="shared" si="17"/>
        <v/>
      </c>
      <c r="J22" s="39" t="str">
        <f t="shared" si="17"/>
        <v/>
      </c>
      <c r="K22" s="9"/>
      <c r="L22" s="9"/>
    </row>
    <row r="23" spans="2:19" ht="15.75" thickTop="1" x14ac:dyDescent="0.25">
      <c r="B23" s="31" t="s">
        <v>28</v>
      </c>
      <c r="C23" s="40"/>
      <c r="D23" s="33">
        <f t="shared" ref="D23:J23" si="18">IF(D6="","",SUM(D19,D20:D22))</f>
        <v>61.252501317300194</v>
      </c>
      <c r="E23" s="33">
        <f t="shared" si="18"/>
        <v>67.310213229535378</v>
      </c>
      <c r="F23" s="33">
        <f t="shared" si="18"/>
        <v>67.310213229535378</v>
      </c>
      <c r="G23" s="33">
        <f t="shared" si="18"/>
        <v>76.496102008909972</v>
      </c>
      <c r="H23" s="33" t="str">
        <f t="shared" si="18"/>
        <v/>
      </c>
      <c r="I23" s="33" t="str">
        <f t="shared" si="18"/>
        <v/>
      </c>
      <c r="J23" s="33" t="str">
        <f t="shared" si="18"/>
        <v/>
      </c>
      <c r="K23" s="9"/>
      <c r="L23" s="9"/>
    </row>
    <row r="24" spans="2:19" ht="15.75" thickBot="1" x14ac:dyDescent="0.3">
      <c r="B24" s="41" t="s">
        <v>29</v>
      </c>
      <c r="C24" s="42">
        <f>C106</f>
        <v>0.02</v>
      </c>
      <c r="D24" s="36">
        <f t="shared" ref="D24:J24" si="19">IF(D6="","",D23*$C$24)</f>
        <v>1.2250500263460038</v>
      </c>
      <c r="E24" s="36">
        <f t="shared" si="19"/>
        <v>1.3462042645907075</v>
      </c>
      <c r="F24" s="36">
        <f t="shared" si="19"/>
        <v>1.3462042645907075</v>
      </c>
      <c r="G24" s="36">
        <f t="shared" si="19"/>
        <v>1.5299220401781994</v>
      </c>
      <c r="H24" s="36" t="str">
        <f t="shared" si="19"/>
        <v/>
      </c>
      <c r="I24" s="36" t="str">
        <f t="shared" si="19"/>
        <v/>
      </c>
      <c r="J24" s="36" t="str">
        <f t="shared" si="19"/>
        <v/>
      </c>
      <c r="K24" s="9"/>
      <c r="L24" s="9"/>
    </row>
    <row r="25" spans="2:19" ht="15.75" thickTop="1" x14ac:dyDescent="0.25">
      <c r="B25" s="31" t="s">
        <v>30</v>
      </c>
      <c r="C25" s="43"/>
      <c r="D25" s="33">
        <f>SUM(D23:D24)</f>
        <v>62.477551343646198</v>
      </c>
      <c r="E25" s="33">
        <f t="shared" ref="E25:J25" si="20">SUM(E23:E24)</f>
        <v>68.656417494126089</v>
      </c>
      <c r="F25" s="33">
        <f t="shared" si="20"/>
        <v>68.656417494126089</v>
      </c>
      <c r="G25" s="33">
        <f t="shared" si="20"/>
        <v>78.026024049088164</v>
      </c>
      <c r="H25" s="33">
        <f t="shared" si="20"/>
        <v>0</v>
      </c>
      <c r="I25" s="33">
        <f t="shared" si="20"/>
        <v>0</v>
      </c>
      <c r="J25" s="33">
        <f t="shared" si="20"/>
        <v>0</v>
      </c>
      <c r="K25" s="9"/>
      <c r="L25" s="9"/>
    </row>
    <row r="26" spans="2:19" x14ac:dyDescent="0.25">
      <c r="B26" s="44" t="s">
        <v>31</v>
      </c>
      <c r="C26" s="45">
        <f>C110</f>
        <v>3.5</v>
      </c>
      <c r="D26" s="46">
        <f>IF(D6="","",D25*$C$26)</f>
        <v>218.67142970276169</v>
      </c>
      <c r="E26" s="39">
        <f t="shared" ref="E26:J26" si="21">IF(E6="","",E25*$C$26)</f>
        <v>240.2974612294413</v>
      </c>
      <c r="F26" s="39">
        <f t="shared" si="21"/>
        <v>240.2974612294413</v>
      </c>
      <c r="G26" s="39">
        <f t="shared" si="21"/>
        <v>273.09108417180857</v>
      </c>
      <c r="H26" s="39" t="str">
        <f t="shared" si="21"/>
        <v/>
      </c>
      <c r="I26" s="39" t="str">
        <f t="shared" si="21"/>
        <v/>
      </c>
      <c r="J26" s="39" t="str">
        <f t="shared" si="21"/>
        <v/>
      </c>
      <c r="K26" s="9"/>
      <c r="L26" s="9"/>
    </row>
    <row r="27" spans="2:19" x14ac:dyDescent="0.25">
      <c r="B27" s="13" t="s">
        <v>32</v>
      </c>
      <c r="C27" s="45">
        <f>C111</f>
        <v>5</v>
      </c>
      <c r="D27" s="39">
        <f>IF(D6="","",D26/$C$27)</f>
        <v>43.73428594055234</v>
      </c>
      <c r="E27" s="39">
        <f t="shared" ref="E27:I27" si="22">IF(E6="","",E26/$C$27)</f>
        <v>48.059492245888258</v>
      </c>
      <c r="F27" s="39">
        <f t="shared" si="22"/>
        <v>48.059492245888258</v>
      </c>
      <c r="G27" s="39">
        <f t="shared" si="22"/>
        <v>54.618216834361718</v>
      </c>
      <c r="H27" s="39" t="str">
        <f t="shared" si="22"/>
        <v/>
      </c>
      <c r="I27" s="39" t="str">
        <f t="shared" si="22"/>
        <v/>
      </c>
      <c r="J27" s="39" t="str">
        <f>IF(J6="","",J26/$C$27)</f>
        <v/>
      </c>
      <c r="K27" s="9"/>
      <c r="L27" s="9"/>
    </row>
    <row r="28" spans="2:19" x14ac:dyDescent="0.25">
      <c r="B28" s="214" t="s">
        <v>33</v>
      </c>
      <c r="C28" s="215"/>
      <c r="D28" s="18"/>
      <c r="E28" s="18"/>
      <c r="F28" s="18"/>
      <c r="G28" s="18"/>
      <c r="H28" s="48"/>
      <c r="I28" s="48"/>
      <c r="J28" s="48"/>
      <c r="K28" s="49"/>
      <c r="L28" s="9"/>
      <c r="M28" s="47"/>
      <c r="N28" s="47"/>
      <c r="O28" s="47"/>
      <c r="P28" s="47"/>
    </row>
    <row r="29" spans="2:19" x14ac:dyDescent="0.25">
      <c r="B29" s="13" t="s">
        <v>34</v>
      </c>
      <c r="C29" s="50"/>
      <c r="D29" s="51">
        <f>IF(D6="","",D40)</f>
        <v>0.35</v>
      </c>
      <c r="E29" s="51">
        <f>IF(E6="","",E40)</f>
        <v>0.35</v>
      </c>
      <c r="F29" s="51">
        <f>IF(F6="","",F40)</f>
        <v>0.15</v>
      </c>
      <c r="G29" s="51">
        <f t="shared" ref="G29:J29" si="23">IF(G6="","",G40)</f>
        <v>0.15</v>
      </c>
      <c r="H29" s="51" t="str">
        <f t="shared" si="23"/>
        <v/>
      </c>
      <c r="I29" s="51" t="str">
        <f t="shared" si="23"/>
        <v/>
      </c>
      <c r="J29" s="51" t="str">
        <f t="shared" si="23"/>
        <v/>
      </c>
      <c r="K29" s="52"/>
      <c r="L29" s="12" t="s">
        <v>35</v>
      </c>
      <c r="M29" s="47"/>
      <c r="N29" s="53"/>
      <c r="O29" s="47"/>
      <c r="P29" s="47"/>
    </row>
    <row r="30" spans="2:19" x14ac:dyDescent="0.25">
      <c r="B30" s="54" t="s">
        <v>36</v>
      </c>
      <c r="C30" s="55"/>
      <c r="D30" s="56"/>
      <c r="E30" s="56"/>
      <c r="F30" s="56"/>
      <c r="G30" s="56"/>
      <c r="H30" s="56"/>
      <c r="I30" s="56"/>
      <c r="J30" s="57"/>
      <c r="K30" s="58"/>
      <c r="L30" s="174">
        <f>SUMPRODUCT(D27:K27,D29:K29)+K31</f>
        <v>65.549478727291699</v>
      </c>
      <c r="M30" s="47"/>
      <c r="N30" s="53"/>
      <c r="O30" s="175"/>
      <c r="P30" s="47"/>
    </row>
    <row r="31" spans="2:19" x14ac:dyDescent="0.25">
      <c r="B31" s="129" t="s">
        <v>105</v>
      </c>
      <c r="C31" s="176"/>
      <c r="D31" s="177"/>
      <c r="E31" s="177"/>
      <c r="F31" s="177"/>
      <c r="G31" s="177"/>
      <c r="H31" s="177"/>
      <c r="I31" s="177"/>
      <c r="J31" s="178"/>
      <c r="K31" s="186">
        <v>18.02</v>
      </c>
      <c r="L31" s="12"/>
      <c r="M31" s="47"/>
      <c r="N31" s="53"/>
      <c r="O31" s="47"/>
      <c r="P31" s="47"/>
      <c r="Q31" s="47"/>
      <c r="R31" s="47"/>
      <c r="S31" s="47"/>
    </row>
    <row r="32" spans="2:19" x14ac:dyDescent="0.25">
      <c r="B32" s="60"/>
      <c r="C32" s="61"/>
      <c r="D32" s="9"/>
      <c r="E32" s="9"/>
      <c r="F32" s="9"/>
      <c r="G32" s="9"/>
      <c r="H32" s="9"/>
      <c r="I32" s="9"/>
      <c r="J32" s="9"/>
      <c r="K32" s="62"/>
      <c r="L32" s="12" t="s">
        <v>37</v>
      </c>
      <c r="M32" s="47"/>
      <c r="N32" s="53"/>
      <c r="O32" s="63"/>
      <c r="P32" s="47"/>
    </row>
    <row r="33" spans="1:16" x14ac:dyDescent="0.25">
      <c r="L33" s="184">
        <f>L30</f>
        <v>65.549478727291699</v>
      </c>
      <c r="M33" s="47"/>
      <c r="N33" s="53"/>
      <c r="O33" s="65"/>
      <c r="P33" s="47"/>
    </row>
    <row r="34" spans="1:16" ht="23.25" customHeight="1" x14ac:dyDescent="0.3">
      <c r="A34" s="213" t="s">
        <v>38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47"/>
      <c r="N34" s="53"/>
      <c r="O34" s="66"/>
      <c r="P34" s="47"/>
    </row>
    <row r="35" spans="1:16" ht="18.75" customHeight="1" x14ac:dyDescent="0.25">
      <c r="B35" s="203" t="s">
        <v>39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47"/>
      <c r="N35" s="47"/>
      <c r="O35" s="47"/>
      <c r="P35" s="47"/>
    </row>
    <row r="36" spans="1:16" ht="12.75" customHeight="1" x14ac:dyDescent="0.25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47"/>
      <c r="N36" s="53"/>
      <c r="O36" s="53"/>
      <c r="P36" s="47"/>
    </row>
    <row r="37" spans="1:16" ht="12.75" customHeight="1" x14ac:dyDescent="0.25">
      <c r="B37" s="69" t="s">
        <v>40</v>
      </c>
      <c r="C37" s="70"/>
      <c r="D37" s="71" t="s">
        <v>4</v>
      </c>
      <c r="E37" s="71" t="s">
        <v>4</v>
      </c>
      <c r="F37" s="71" t="s">
        <v>4</v>
      </c>
      <c r="G37" s="71" t="s">
        <v>4</v>
      </c>
      <c r="H37" s="71"/>
      <c r="I37" s="71"/>
      <c r="J37" s="71"/>
      <c r="K37" s="208"/>
      <c r="L37" s="209"/>
      <c r="M37" s="47"/>
      <c r="N37" s="47"/>
      <c r="O37" s="179"/>
      <c r="P37" s="47"/>
    </row>
    <row r="38" spans="1:16" ht="12.75" customHeight="1" x14ac:dyDescent="0.25">
      <c r="B38" s="69" t="s">
        <v>41</v>
      </c>
      <c r="C38" s="70"/>
      <c r="D38" s="72">
        <v>40</v>
      </c>
      <c r="E38" s="72">
        <v>45</v>
      </c>
      <c r="F38" s="72">
        <v>45</v>
      </c>
      <c r="G38" s="72">
        <v>50</v>
      </c>
      <c r="H38" s="72"/>
      <c r="I38" s="72"/>
      <c r="J38" s="72"/>
      <c r="K38" s="208"/>
      <c r="L38" s="209"/>
      <c r="M38" s="47"/>
      <c r="N38" s="47"/>
      <c r="O38" s="47"/>
      <c r="P38" s="47"/>
    </row>
    <row r="39" spans="1:16" ht="12.75" customHeight="1" x14ac:dyDescent="0.25">
      <c r="B39" s="69" t="s">
        <v>42</v>
      </c>
      <c r="C39" s="70"/>
      <c r="D39" s="72">
        <v>11</v>
      </c>
      <c r="E39" s="72">
        <v>12</v>
      </c>
      <c r="F39" s="72">
        <v>12</v>
      </c>
      <c r="G39" s="72">
        <v>12</v>
      </c>
      <c r="H39" s="72"/>
      <c r="I39" s="72"/>
      <c r="J39" s="72"/>
      <c r="K39" s="210"/>
      <c r="L39" s="211"/>
      <c r="M39" s="47"/>
      <c r="N39" s="47"/>
      <c r="O39" s="47"/>
      <c r="P39" s="47"/>
    </row>
    <row r="40" spans="1:16" ht="12.75" customHeight="1" x14ac:dyDescent="0.25">
      <c r="B40" s="73" t="s">
        <v>34</v>
      </c>
      <c r="C40" s="74"/>
      <c r="D40" s="75">
        <v>0.35</v>
      </c>
      <c r="E40" s="75">
        <v>0.35</v>
      </c>
      <c r="F40" s="75">
        <v>0.15</v>
      </c>
      <c r="G40" s="77">
        <v>0.15</v>
      </c>
      <c r="H40" s="75"/>
      <c r="I40" s="75"/>
      <c r="J40" s="77"/>
      <c r="K40" s="78">
        <f>SUM(D40:J40)</f>
        <v>1</v>
      </c>
      <c r="L40" s="79"/>
      <c r="M40" s="47"/>
      <c r="N40" s="180"/>
      <c r="O40" s="181"/>
      <c r="P40" s="181"/>
    </row>
    <row r="41" spans="1:16" ht="12.75" customHeight="1" x14ac:dyDescent="0.25">
      <c r="B41" s="81"/>
      <c r="C41" s="9"/>
      <c r="D41" s="68"/>
      <c r="E41" s="68"/>
      <c r="F41" s="68"/>
      <c r="G41" s="68"/>
      <c r="H41" s="68"/>
      <c r="I41" s="68"/>
      <c r="J41" s="68"/>
      <c r="K41" s="82"/>
      <c r="L41" s="68"/>
      <c r="M41" s="47"/>
      <c r="N41" s="47"/>
      <c r="O41" s="181"/>
      <c r="P41" s="181"/>
    </row>
    <row r="42" spans="1:16" ht="12.75" customHeight="1" x14ac:dyDescent="0.25">
      <c r="B42" s="84" t="s">
        <v>43</v>
      </c>
      <c r="C42" s="58"/>
      <c r="D42" s="85">
        <f t="array" ref="D42">IF(D37="","",
IF(D37="VVT",INDEX([5]CAO_VVT!$AD$24:$AD$243,MATCH(1,(D38=[5]CAO_VVT!$W$24:$W$243)*(D39=[5]CAO_VVT!$X$24:$X$243),0))*$K$42,
IF(D37="GHZ",INDEX([5]CAO_GHZ!$AD$16:$AD$224,MATCH(1,(D38=[5]CAO_GHZ!$V$16:$V$224)*(D39=[5]CAO_GHZ!$Y$16:$Y$224),0))*$K$42,
IF(D37="GGZ",INDEX([5]CAO_GGZ!$AD$16:$AD$243,MATCH(1,(D38=[5]CAO_GGZ!$V$16:$V$243)*(D39=[5]CAO_GGZ!$Y$16:$Y$243),0))*$K$42,
IF(D37="SociaalWerk",INDEX([5]CAO_SociaalWerk!$V$17:$V$346,MATCH(1,(D38=[5]CAO_SociaalWerk!$O$17:$O$346)*(D39=[5]CAO_SociaalWerk!$Q$17:$Q$346),0))*$K$42,
IF(D37="Jeugdzorg",INDEX([5]CAO_Jeugdzorg!$F$16:$F$255,MATCH(1,(D38=[5]CAO_Jeugdzorg!$A$16:$A$255)*(D39=[5]CAO_Jeugdzorg!$C$16:$C$255),0))*$K$42))))))</f>
        <v>17.560559105431309</v>
      </c>
      <c r="E42" s="85">
        <f t="array" ref="E42">IF(E37="","",
IF(E37="VVT",INDEX([5]CAO_VVT!$AD$24:$AD$243,MATCH(1,(E38=[5]CAO_VVT!$W$24:$W$243)*(E39=[5]CAO_VVT!$X$24:$X$243),0))*$K$42,
IF(E37="GHZ",INDEX([5]CAO_GHZ!$AD$16:$AD$224,MATCH(1,(E38=[5]CAO_GHZ!$V$16:$V$224)*(E39=[5]CAO_GHZ!$Y$16:$Y$224),0))*$K$42,
IF(E37="GGZ",INDEX([5]CAO_GGZ!$AD$16:$AD$243,MATCH(1,(E38=[5]CAO_GGZ!$V$16:$V$243)*(E39=[5]CAO_GGZ!$Y$16:$Y$243),0))*$K$42,
IF(E37="SociaalWerk",INDEX([5]CAO_SociaalWerk!$V$17:$V$346,MATCH(1,(E38=[5]CAO_SociaalWerk!$O$17:$O$346)*(E39=[5]CAO_SociaalWerk!$Q$17:$Q$346),0))*$K$42,
IF(E37="Jeugdzorg",INDEX([5]CAO_Jeugdzorg!$F$16:$F$255,MATCH(1,(E38=[5]CAO_Jeugdzorg!$A$16:$A$255)*(E39=[5]CAO_Jeugdzorg!$C$16:$C$255),0))*$K$42))))))</f>
        <v>19.297252396166137</v>
      </c>
      <c r="F42" s="85">
        <f t="array" ref="F42">IF(F37="","",
IF(F37="VVT",INDEX([5]CAO_VVT!$AD$24:$AD$243,MATCH(1,(F38=[5]CAO_VVT!$W$24:$W$243)*(F39=[5]CAO_VVT!$X$24:$X$243),0))*$K$42,
IF(F37="GHZ",INDEX([5]CAO_GHZ!$AD$16:$AD$224,MATCH(1,(F38=[5]CAO_GHZ!$V$16:$V$224)*(F39=[5]CAO_GHZ!$Y$16:$Y$224),0))*$K$42,
IF(F37="GGZ",INDEX([5]CAO_GGZ!$AD$16:$AD$243,MATCH(1,(F38=[5]CAO_GGZ!$V$16:$V$243)*(F39=[5]CAO_GGZ!$Y$16:$Y$243),0))*$K$42,
IF(F37="SociaalWerk",INDEX([5]CAO_SociaalWerk!$V$17:$V$346,MATCH(1,(F38=[5]CAO_SociaalWerk!$O$17:$O$346)*(F39=[5]CAO_SociaalWerk!$Q$17:$Q$346),0))*$K$42,
IF(F37="Jeugdzorg",INDEX([5]CAO_Jeugdzorg!$F$16:$F$255,MATCH(1,(F38=[5]CAO_Jeugdzorg!$A$16:$A$255)*(F39=[5]CAO_Jeugdzorg!$C$16:$C$255),0))*$K$42))))))</f>
        <v>19.297252396166137</v>
      </c>
      <c r="G42" s="85">
        <f t="array" ref="G42">IF(G37="","",
IF(G37="VVT",INDEX([5]CAO_VVT!$AD$24:$AD$243,MATCH(1,(G38=[5]CAO_VVT!$W$24:$W$243)*(G39=[5]CAO_VVT!$X$24:$X$243),0))*$K$42,
IF(G37="GHZ",INDEX([5]CAO_GHZ!$AD$16:$AD$224,MATCH(1,(G38=[5]CAO_GHZ!$V$16:$V$224)*(G39=[5]CAO_GHZ!$Y$16:$Y$224),0))*$K$42,
IF(G37="GGZ",INDEX([5]CAO_GGZ!$AD$16:$AD$243,MATCH(1,(G38=[5]CAO_GGZ!$V$16:$V$243)*(G39=[5]CAO_GGZ!$Y$16:$Y$243),0))*$K$42,
IF(G37="SociaalWerk",INDEX([5]CAO_SociaalWerk!$V$17:$V$346,MATCH(1,(G38=[5]CAO_SociaalWerk!$O$17:$O$346)*(G39=[5]CAO_SociaalWerk!$Q$17:$Q$346),0))*$K$42,
IF(G37="Jeugdzorg",INDEX([5]CAO_Jeugdzorg!$F$16:$F$255,MATCH(1,(G38=[5]CAO_Jeugdzorg!$A$16:$A$255)*(G39=[5]CAO_Jeugdzorg!$C$16:$C$255),0))*$K$42))))))</f>
        <v>21.93076677316294</v>
      </c>
      <c r="H42" s="85" t="str">
        <f t="array" ref="H42">IF(H37="","",
IF(H37="VVT",INDEX([5]CAO_VVT!$AD$24:$AD$243,MATCH(1,(H38=[5]CAO_VVT!$W$24:$W$243)*(H39=[5]CAO_VVT!$X$24:$X$243),0))*$K$42,
IF(H37="GHZ",INDEX([5]CAO_GHZ!$AD$16:$AD$224,MATCH(1,(H38=[5]CAO_GHZ!$V$16:$V$224)*(H39=[5]CAO_GHZ!$Y$16:$Y$224),0))*$K$42,
IF(H37="GGZ",INDEX([5]CAO_GGZ!$AD$16:$AD$243,MATCH(1,(H38=[5]CAO_GGZ!$V$16:$V$243)*(H39=[5]CAO_GGZ!$Y$16:$Y$243),0))*$K$42,
IF(H37="SociaalWerk",INDEX([5]CAO_SociaalWerk!$V$17:$V$346,MATCH(1,(H38=[5]CAO_SociaalWerk!$O$17:$O$346)*(H39=[5]CAO_SociaalWerk!$Q$17:$Q$346),0))*$K$42,
IF(H37="Jeugdzorg",INDEX([5]CAO_Jeugdzorg!$F$16:$F$255,MATCH(1,(H38=[5]CAO_Jeugdzorg!$A$16:$A$255)*(H39=[5]CAO_Jeugdzorg!$C$16:$C$255),0))*$K$42))))))</f>
        <v/>
      </c>
      <c r="I42" s="85" t="str">
        <f t="array" ref="I42">IF(I37="","",
IF(I37="VVT",INDEX([5]CAO_VVT!$AD$24:$AD$243,MATCH(1,(I38=[5]CAO_VVT!$W$24:$W$243)*(I39=[5]CAO_VVT!$X$24:$X$243),0))*$K$42,
IF(I37="GHZ",INDEX([5]CAO_GHZ!$AD$16:$AD$224,MATCH(1,(I38=[5]CAO_GHZ!$V$16:$V$224)*(I39=[5]CAO_GHZ!$Y$16:$Y$224),0))*$K$42,
IF(I37="GGZ",INDEX([5]CAO_GGZ!$AD$16:$AD$243,MATCH(1,(I38=[5]CAO_GGZ!$V$16:$V$243)*(I39=[5]CAO_GGZ!$Y$16:$Y$243),0))*$K$42,
IF(I37="SociaalWerk",INDEX([5]CAO_SociaalWerk!$V$17:$V$346,MATCH(1,(I38=[5]CAO_SociaalWerk!$O$17:$O$346)*(I39=[5]CAO_SociaalWerk!$Q$17:$Q$346),0))*$K$42,
IF(I37="Jeugdzorg",INDEX([5]CAO_Jeugdzorg!$F$16:$F$255,MATCH(1,(I38=[5]CAO_Jeugdzorg!$A$16:$A$255)*(I39=[5]CAO_Jeugdzorg!$C$16:$C$255),0))*$K$42))))))</f>
        <v/>
      </c>
      <c r="J42" s="85" t="str">
        <f t="array" ref="J42">IF(J37="","",
IF(J37="VVT",INDEX([5]CAO_VVT!$AD$24:$AD$243,MATCH(1,(J38=[5]CAO_VVT!$W$24:$W$243)*(J39=[5]CAO_VVT!$X$24:$X$243),0))*$K$42,
IF(J37="GHZ",INDEX([5]CAO_GHZ!$AD$16:$AD$224,MATCH(1,(J38=[5]CAO_GHZ!$V$16:$V$224)*(J39=[5]CAO_GHZ!$Y$16:$Y$224),0))*$K$42,
IF(J37="GGZ",INDEX([5]CAO_GGZ!$AD$16:$AD$243,MATCH(1,(J38=[5]CAO_GGZ!$V$16:$V$243)*(J39=[5]CAO_GGZ!$Y$16:$Y$243),0))*$K$42,
IF(J37="SociaalWerk",INDEX([5]CAO_SociaalWerk!$V$17:$V$346,MATCH(1,(J38=[5]CAO_SociaalWerk!$O$17:$O$346)*(J39=[5]CAO_SociaalWerk!$Q$17:$Q$346),0))*$K$42,
IF(J37="Jeugdzorg",INDEX([5]CAO_Jeugdzorg!$F$16:$F$255,MATCH(1,(J38=[5]CAO_Jeugdzorg!$A$16:$A$255)*(J39=[5]CAO_Jeugdzorg!$C$16:$C$255),0))*$K$42))))))</f>
        <v/>
      </c>
      <c r="K42" s="75">
        <v>0.93</v>
      </c>
      <c r="L42" s="86"/>
      <c r="N42" s="83"/>
      <c r="P42" s="87"/>
    </row>
    <row r="43" spans="1:16" ht="12.75" customHeight="1" x14ac:dyDescent="0.25">
      <c r="B43" s="88"/>
      <c r="C43" s="56"/>
      <c r="D43" s="68"/>
      <c r="E43" s="68"/>
      <c r="F43" s="68"/>
      <c r="G43" s="68"/>
      <c r="H43" s="68"/>
      <c r="I43" s="9"/>
      <c r="J43" s="9"/>
      <c r="K43" s="9"/>
      <c r="L43" s="9"/>
      <c r="P43" s="87"/>
    </row>
    <row r="44" spans="1:16" ht="12.75" customHeight="1" x14ac:dyDescent="0.25">
      <c r="B44" s="7" t="s">
        <v>14</v>
      </c>
      <c r="C44" s="58"/>
      <c r="D44" s="89">
        <v>8.3299999999999999E-2</v>
      </c>
      <c r="E44" s="90"/>
      <c r="F44" s="208"/>
      <c r="G44" s="209"/>
      <c r="H44" s="209"/>
      <c r="I44" s="209"/>
      <c r="J44" s="209"/>
      <c r="K44" s="209"/>
      <c r="L44" s="209"/>
      <c r="P44" s="87"/>
    </row>
    <row r="45" spans="1:16" ht="12.75" customHeight="1" x14ac:dyDescent="0.25">
      <c r="B45" s="7" t="s">
        <v>44</v>
      </c>
      <c r="C45" s="58"/>
      <c r="D45" s="91"/>
      <c r="E45" s="90"/>
      <c r="F45" s="208"/>
      <c r="G45" s="209"/>
      <c r="H45" s="209"/>
      <c r="I45" s="209"/>
      <c r="J45" s="209"/>
      <c r="K45" s="209"/>
      <c r="L45" s="209"/>
      <c r="P45" s="87"/>
    </row>
    <row r="46" spans="1:16" ht="12.75" customHeight="1" x14ac:dyDescent="0.25">
      <c r="B46" s="7" t="s">
        <v>15</v>
      </c>
      <c r="C46" s="58"/>
      <c r="D46" s="92">
        <v>0.08</v>
      </c>
      <c r="E46" s="90"/>
      <c r="F46" s="208"/>
      <c r="G46" s="209"/>
      <c r="H46" s="209"/>
      <c r="I46" s="209"/>
      <c r="J46" s="209"/>
      <c r="K46" s="209"/>
      <c r="L46" s="209"/>
    </row>
    <row r="47" spans="1:16" ht="12.75" customHeight="1" x14ac:dyDescent="0.25">
      <c r="B47" s="7" t="s">
        <v>45</v>
      </c>
      <c r="C47" s="58"/>
      <c r="D47" s="91"/>
      <c r="E47" s="90"/>
      <c r="F47" s="86"/>
      <c r="G47" s="93"/>
      <c r="H47" s="93"/>
      <c r="I47" s="93"/>
      <c r="J47" s="93"/>
      <c r="K47" s="93"/>
      <c r="L47" s="93"/>
    </row>
    <row r="48" spans="1:16" ht="12.75" customHeight="1" x14ac:dyDescent="0.25">
      <c r="B48" s="7" t="s">
        <v>46</v>
      </c>
      <c r="C48" s="58"/>
      <c r="D48" s="94"/>
      <c r="E48" s="90"/>
      <c r="F48" s="86"/>
      <c r="G48" s="93"/>
      <c r="H48" s="93"/>
      <c r="I48" s="93"/>
      <c r="J48" s="93"/>
      <c r="K48" s="93"/>
      <c r="L48" s="93"/>
      <c r="N48" s="83"/>
    </row>
    <row r="49" spans="2:12" ht="12.75" customHeight="1" x14ac:dyDescent="0.25">
      <c r="B49" s="7" t="s">
        <v>47</v>
      </c>
      <c r="C49" s="58"/>
      <c r="D49" s="91">
        <v>0</v>
      </c>
      <c r="E49" s="90"/>
      <c r="F49" s="86"/>
      <c r="G49" s="93"/>
      <c r="H49" s="93"/>
      <c r="I49" s="93"/>
      <c r="J49" s="93"/>
      <c r="K49" s="93"/>
      <c r="L49" s="93"/>
    </row>
    <row r="50" spans="2:12" ht="12.75" customHeight="1" x14ac:dyDescent="0.25">
      <c r="B50" s="81"/>
      <c r="C50" s="95"/>
      <c r="D50" s="90"/>
      <c r="E50" s="90"/>
      <c r="F50" s="90"/>
      <c r="G50" s="90"/>
      <c r="H50" s="90"/>
      <c r="I50" s="90"/>
      <c r="J50" s="90"/>
      <c r="K50" s="90"/>
      <c r="L50" s="90"/>
    </row>
    <row r="51" spans="2:12" ht="18.75" customHeight="1" x14ac:dyDescent="0.25">
      <c r="B51" s="203" t="s">
        <v>48</v>
      </c>
      <c r="C51" s="204"/>
      <c r="D51" s="204"/>
      <c r="E51" s="204"/>
      <c r="F51" s="204"/>
      <c r="G51" s="204"/>
      <c r="H51" s="204"/>
      <c r="I51" s="204"/>
      <c r="J51" s="204"/>
      <c r="K51" s="204"/>
      <c r="L51" s="204"/>
    </row>
    <row r="52" spans="2:12" x14ac:dyDescent="0.25">
      <c r="B52" s="81"/>
      <c r="C52" s="95"/>
      <c r="D52" s="96"/>
      <c r="E52" s="90"/>
      <c r="F52" s="90"/>
      <c r="G52" s="90"/>
      <c r="H52" s="90"/>
      <c r="I52" s="90"/>
      <c r="J52" s="90"/>
      <c r="K52" s="90"/>
      <c r="L52" s="90"/>
    </row>
    <row r="53" spans="2:12" x14ac:dyDescent="0.25">
      <c r="B53" s="13" t="s">
        <v>49</v>
      </c>
      <c r="C53" s="97">
        <v>7.2700000000000001E-2</v>
      </c>
      <c r="D53" s="98">
        <v>1</v>
      </c>
      <c r="E53" s="96"/>
      <c r="F53" s="99"/>
      <c r="G53" s="93"/>
      <c r="H53" s="93"/>
      <c r="I53" s="93"/>
      <c r="J53" s="93"/>
      <c r="K53" s="93"/>
      <c r="L53" s="93"/>
    </row>
    <row r="54" spans="2:12" x14ac:dyDescent="0.25">
      <c r="B54" s="13" t="s">
        <v>50</v>
      </c>
      <c r="C54" s="97">
        <v>2.9399999999999999E-2</v>
      </c>
      <c r="D54" s="97">
        <v>0.85</v>
      </c>
      <c r="E54" s="96"/>
      <c r="F54" s="202"/>
      <c r="G54" s="202"/>
      <c r="H54" s="202"/>
      <c r="I54" s="202"/>
      <c r="J54" s="202"/>
      <c r="K54" s="202"/>
      <c r="L54" s="202"/>
    </row>
    <row r="55" spans="2:12" x14ac:dyDescent="0.25">
      <c r="B55" s="13" t="s">
        <v>51</v>
      </c>
      <c r="C55" s="97">
        <v>7.9399999999999998E-2</v>
      </c>
      <c r="D55" s="97">
        <v>0.15</v>
      </c>
      <c r="E55" s="96"/>
      <c r="F55" s="202"/>
      <c r="G55" s="202"/>
      <c r="H55" s="202"/>
      <c r="I55" s="202"/>
      <c r="J55" s="202"/>
      <c r="K55" s="202"/>
      <c r="L55" s="202"/>
    </row>
    <row r="56" spans="2:12" x14ac:dyDescent="0.25">
      <c r="B56" s="13" t="s">
        <v>52</v>
      </c>
      <c r="C56" s="97">
        <v>6.7000000000000004E-2</v>
      </c>
      <c r="D56" s="98">
        <v>1</v>
      </c>
      <c r="E56" s="96"/>
      <c r="F56" s="99"/>
      <c r="G56" s="93"/>
      <c r="H56" s="93"/>
      <c r="I56" s="93"/>
      <c r="J56" s="93"/>
      <c r="K56" s="93"/>
      <c r="L56" s="93"/>
    </row>
    <row r="57" spans="2:12" x14ac:dyDescent="0.25">
      <c r="B57" s="13" t="s">
        <v>53</v>
      </c>
      <c r="C57" s="97">
        <v>1.23E-2</v>
      </c>
      <c r="D57" s="98">
        <v>1</v>
      </c>
      <c r="E57" s="96"/>
      <c r="F57" s="100"/>
      <c r="G57" s="93"/>
      <c r="H57" s="93"/>
      <c r="I57" s="93"/>
      <c r="J57" s="93"/>
      <c r="K57" s="93"/>
      <c r="L57" s="93"/>
    </row>
    <row r="58" spans="2:12" x14ac:dyDescent="0.25">
      <c r="B58" s="13" t="s">
        <v>54</v>
      </c>
      <c r="C58" s="97">
        <v>8.5000000000000006E-2</v>
      </c>
      <c r="D58" s="98">
        <v>1</v>
      </c>
      <c r="E58" s="96"/>
      <c r="F58" s="100"/>
      <c r="G58" s="93"/>
      <c r="H58" s="93"/>
      <c r="I58" s="93"/>
      <c r="J58" s="93"/>
      <c r="K58" s="93"/>
      <c r="L58" s="93"/>
    </row>
    <row r="59" spans="2:12" ht="15.75" thickBot="1" x14ac:dyDescent="0.3">
      <c r="B59" s="13" t="s">
        <v>55</v>
      </c>
      <c r="C59" s="97">
        <v>0</v>
      </c>
      <c r="D59" s="98">
        <v>1</v>
      </c>
      <c r="E59" s="96"/>
      <c r="F59" s="86"/>
      <c r="G59" s="93"/>
      <c r="H59" s="93"/>
      <c r="I59" s="93"/>
      <c r="J59" s="93"/>
      <c r="K59" s="93"/>
      <c r="L59" s="93"/>
    </row>
    <row r="60" spans="2:12" ht="15.75" thickTop="1" x14ac:dyDescent="0.25">
      <c r="B60" s="22" t="s">
        <v>56</v>
      </c>
      <c r="C60" s="101">
        <f>SUM(C53,C54*D54,C55*D55,C56,C57,C59,C58)</f>
        <v>0.27390000000000003</v>
      </c>
      <c r="D60" s="22"/>
    </row>
    <row r="62" spans="2:12" ht="19.5" customHeight="1" x14ac:dyDescent="0.25">
      <c r="B62" s="203" t="s">
        <v>57</v>
      </c>
      <c r="C62" s="204"/>
      <c r="D62" s="204"/>
      <c r="E62" s="204"/>
      <c r="F62" s="204"/>
      <c r="G62" s="204"/>
      <c r="H62" s="204"/>
      <c r="I62" s="204"/>
      <c r="J62" s="204"/>
      <c r="K62" s="204"/>
      <c r="L62" s="204"/>
    </row>
    <row r="63" spans="2:12" ht="19.5" customHeight="1" x14ac:dyDescent="0.25"/>
    <row r="64" spans="2:12" ht="16.5" customHeight="1" x14ac:dyDescent="0.25">
      <c r="B64" s="102" t="s">
        <v>58</v>
      </c>
      <c r="C64" s="103" t="s">
        <v>59</v>
      </c>
      <c r="D64" s="104"/>
      <c r="E64" s="104"/>
      <c r="F64" s="104"/>
      <c r="G64" s="104"/>
      <c r="H64" s="104"/>
      <c r="I64" s="104"/>
      <c r="J64" s="104"/>
      <c r="K64" s="104"/>
      <c r="L64" s="104"/>
    </row>
    <row r="65" spans="2:14" x14ac:dyDescent="0.25">
      <c r="B65" s="105"/>
    </row>
    <row r="66" spans="2:14" x14ac:dyDescent="0.25">
      <c r="C66" s="106" t="s">
        <v>60</v>
      </c>
      <c r="D66" s="106" t="s">
        <v>61</v>
      </c>
      <c r="E66" s="106" t="s">
        <v>62</v>
      </c>
    </row>
    <row r="67" spans="2:14" ht="15.75" thickBot="1" x14ac:dyDescent="0.3">
      <c r="B67" s="107" t="s">
        <v>63</v>
      </c>
      <c r="C67" s="108"/>
      <c r="D67" s="109">
        <v>1878</v>
      </c>
      <c r="E67" s="110"/>
      <c r="F67" s="104"/>
      <c r="G67" s="104"/>
      <c r="H67" s="104"/>
      <c r="I67" s="104"/>
      <c r="J67" s="104"/>
      <c r="K67" s="104"/>
      <c r="L67" s="104"/>
    </row>
    <row r="68" spans="2:14" ht="15.75" thickTop="1" x14ac:dyDescent="0.25">
      <c r="B68" s="13" t="s">
        <v>64</v>
      </c>
      <c r="C68" s="103" t="s">
        <v>2</v>
      </c>
      <c r="D68" s="111">
        <f>IFERROR(IF($C$64="HbH",VLOOKUP(B68,[5]Productiviteitsprofielen!A:C,3,0),
IF($C$64="Bij de cliënt",VLOOKUP('41A18-KDC Dagbesteding'!B68,[5]Productiviteitsprofielen!A:E,5,0),
IF($C$64="Bij de aanbieder",VLOOKUP('41A18-KDC Dagbesteding'!B68,[5]Productiviteitsprofielen!A:G,4,0),
IF($C$64="Jeugdhulp/GGZ",VLOOKUP('41A18-KDC Dagbesteding'!B68,[5]Productiviteitsprofielen!A:G,6,0),
IF($C$64="Jeugdhulp/GGZ",VLOOKUP('41A18-KDC Dagbesteding'!B68,[5]Productiviteitsprofielen!A:G,7,0)))))),0)</f>
        <v>98.697999999999993</v>
      </c>
      <c r="E68" s="112">
        <v>6.0999999999999999E-2</v>
      </c>
      <c r="F68" s="113"/>
      <c r="G68" s="205"/>
      <c r="H68" s="205"/>
      <c r="I68" s="205"/>
      <c r="J68" s="205"/>
      <c r="K68" s="205"/>
      <c r="L68" s="205"/>
    </row>
    <row r="69" spans="2:14" x14ac:dyDescent="0.25">
      <c r="B69" s="13" t="s">
        <v>65</v>
      </c>
      <c r="C69" s="103" t="s">
        <v>2</v>
      </c>
      <c r="D69" s="114">
        <f>IFERROR(IF($C$64="HbH",VLOOKUP(B69,[5]Productiviteitsprofielen!A:C,3,0),
IF($C$64="Bij de cliënt",VLOOKUP('41A18-KDC Dagbesteding'!B69,[5]Productiviteitsprofielen!A:E,5,0),
IF($C$64="Bij de aanbieder",VLOOKUP('41A18-KDC Dagbesteding'!B69,[5]Productiviteitsprofielen!A:G,4,0),
IF($C$64="Jeugdhulp/GGZ",VLOOKUP('41A18-KDC Dagbesteding'!B69,[5]Productiviteitsprofielen!A:G,6,0),
IF($C$64="Jeugdhulp/GGZ",VLOOKUP('41A18-KDC Dagbesteding'!B69,[5]Productiviteitsprofielen!A:G,7,0)))))),0)</f>
        <v>50</v>
      </c>
      <c r="E69" s="115"/>
      <c r="F69" s="206"/>
      <c r="G69" s="207"/>
      <c r="H69" s="207"/>
      <c r="I69" s="207"/>
      <c r="J69" s="207"/>
      <c r="K69" s="207"/>
      <c r="L69" s="207"/>
    </row>
    <row r="70" spans="2:14" x14ac:dyDescent="0.25">
      <c r="B70" s="13" t="s">
        <v>66</v>
      </c>
      <c r="C70" s="103" t="s">
        <v>2</v>
      </c>
      <c r="D70" s="114">
        <f>IFERROR(IF($C$64="HbH",VLOOKUP(B70,[5]Productiviteitsprofielen!A:C,3,0),
IF($C$64="Bij de cliënt",VLOOKUP('41A18-KDC Dagbesteding'!B70,[5]Productiviteitsprofielen!A:E,5,0),
IF($C$64="Bij de aanbieder",VLOOKUP('41A18-KDC Dagbesteding'!B70,[5]Productiviteitsprofielen!A:G,4,0),
IF($C$64="Jeugdhulp/GGZ",VLOOKUP('41A18-KDC Dagbesteding'!B70,[5]Productiviteitsprofielen!A:G,6,0),
IF($C$64="Jeugdhulp/GGZ",VLOOKUP('41A18-KDC Dagbesteding'!B70,[5]Productiviteitsprofielen!A:G,7,0)))))),0)</f>
        <v>200</v>
      </c>
      <c r="E70" s="115"/>
      <c r="F70" s="104"/>
      <c r="G70" s="104"/>
      <c r="H70" s="104"/>
      <c r="I70" s="104"/>
      <c r="J70" s="104"/>
      <c r="K70" s="104"/>
      <c r="L70" s="104"/>
    </row>
    <row r="71" spans="2:14" x14ac:dyDescent="0.25">
      <c r="B71" s="13" t="s">
        <v>67</v>
      </c>
      <c r="C71" s="103" t="s">
        <v>2</v>
      </c>
      <c r="D71" s="114">
        <f>IFERROR(IF($C$64="HbH",VLOOKUP(B71,[5]Productiviteitsprofielen!A:C,3,0),
IF($C$64="Bij de cliënt",VLOOKUP('41A18-KDC Dagbesteding'!B71,[5]Productiviteitsprofielen!A:E,5,0),
IF($C$64="Bij de aanbieder",VLOOKUP('41A18-KDC Dagbesteding'!B71,[5]Productiviteitsprofielen!A:G,4,0),
IF($C$64="Jeugdhulp/GGZ",VLOOKUP('41A18-KDC Dagbesteding'!B71,[5]Productiviteitsprofielen!A:G,6,0),
IF($C$64="Jeugdhulp/GGZ",VLOOKUP('41A18-KDC Dagbesteding'!B71,[5]Productiviteitsprofielen!A:G,7,0)))))),0)</f>
        <v>10</v>
      </c>
      <c r="E71" s="116"/>
      <c r="F71" s="104"/>
      <c r="G71" s="104"/>
      <c r="H71" s="104"/>
      <c r="I71" s="104"/>
      <c r="J71" s="104"/>
      <c r="K71" s="104"/>
      <c r="L71" s="104"/>
    </row>
    <row r="72" spans="2:14" x14ac:dyDescent="0.25">
      <c r="B72" s="13" t="s">
        <v>68</v>
      </c>
      <c r="C72" s="103" t="s">
        <v>2</v>
      </c>
      <c r="D72" s="114">
        <f>IFERROR(IF($C$64="HbH",VLOOKUP(B72,[5]Productiviteitsprofielen!A:C,3,0),
IF($C$64="Bij de cliënt",VLOOKUP('41A18-KDC Dagbesteding'!B72,[5]Productiviteitsprofielen!A:E,5,0),
IF($C$64="Bij de aanbieder",VLOOKUP('41A18-KDC Dagbesteding'!B72,[5]Productiviteitsprofielen!A:G,4,0),
IF($C$64="Jeugdhulp/GGZ",VLOOKUP('41A18-KDC Dagbesteding'!B72,[5]Productiviteitsprofielen!A:G,6,0),
IF($C$64="Jeugdhulp/GGZ",VLOOKUP('41A18-KDC Dagbesteding'!B72,[5]Productiviteitsprofielen!A:G,7,0)))))),0)</f>
        <v>65</v>
      </c>
      <c r="E72" s="117"/>
      <c r="F72" s="104"/>
      <c r="G72" s="104"/>
      <c r="H72" s="104"/>
      <c r="I72" s="104"/>
      <c r="J72" s="104"/>
      <c r="K72" s="104"/>
      <c r="L72" s="104"/>
    </row>
    <row r="73" spans="2:14" x14ac:dyDescent="0.25">
      <c r="B73" s="13" t="s">
        <v>69</v>
      </c>
      <c r="C73" s="103" t="s">
        <v>2</v>
      </c>
      <c r="D73" s="114">
        <f>IFERROR(IF($C$64="HbH",VLOOKUP(B73,[5]Productiviteitsprofielen!A:C,3,0),
IF($C$64="Bij de cliënt",VLOOKUP('41A18-KDC Dagbesteding'!B73,[5]Productiviteitsprofielen!A:E,5,0),
IF($C$64="Bij de aanbieder",VLOOKUP('41A18-KDC Dagbesteding'!B73,[5]Productiviteitsprofielen!A:G,4,0),
IF($C$64="Jeugdhulp/GGZ",VLOOKUP('41A18-KDC Dagbesteding'!B73,[5]Productiviteitsprofielen!A:G,6,0),
IF($C$64="Jeugdhulp/GGZ",VLOOKUP('41A18-KDC Dagbesteding'!B73,[5]Productiviteitsprofielen!A:G,7,0)))))),0)</f>
        <v>40</v>
      </c>
      <c r="E73" s="118">
        <f>D73/($D$67-SUM($D$68:$D$71))</f>
        <v>2.6327879513092196E-2</v>
      </c>
      <c r="F73" s="119"/>
      <c r="G73" s="93"/>
      <c r="H73" s="104"/>
      <c r="I73" s="104"/>
      <c r="J73" s="104"/>
      <c r="K73" s="104"/>
      <c r="L73" s="104"/>
    </row>
    <row r="74" spans="2:14" x14ac:dyDescent="0.25">
      <c r="B74" s="13" t="s">
        <v>70</v>
      </c>
      <c r="C74" s="103" t="s">
        <v>2</v>
      </c>
      <c r="D74" s="114">
        <f>IFERROR(IF($C$64="HbH",VLOOKUP(B74,[5]Productiviteitsprofielen!A:C,3,0),
IF($C$64="Bij de cliënt",VLOOKUP('41A18-KDC Dagbesteding'!B74,[5]Productiviteitsprofielen!A:E,5,0),
IF($C$64="Bij de aanbieder",VLOOKUP('41A18-KDC Dagbesteding'!B74,[5]Productiviteitsprofielen!A:G,4,0),
IF($C$64="Jeugdhulp/GGZ",VLOOKUP('41A18-KDC Dagbesteding'!B74,[5]Productiviteitsprofielen!A:G,6,0),
IF($C$64="Jeugdhulp/GGZ",VLOOKUP('41A18-KDC Dagbesteding'!B74,[5]Productiviteitsprofielen!A:G,7,0)))))),0)</f>
        <v>0</v>
      </c>
      <c r="E74" s="118">
        <f t="shared" ref="E74:E77" si="24">D74/($D$67-SUM($D$68:$D$71))</f>
        <v>0</v>
      </c>
      <c r="F74" s="104"/>
      <c r="G74" s="104"/>
      <c r="H74" s="104"/>
      <c r="I74" s="104"/>
      <c r="J74" s="104"/>
      <c r="K74" s="104"/>
      <c r="L74" s="104"/>
    </row>
    <row r="75" spans="2:14" x14ac:dyDescent="0.25">
      <c r="B75" s="13" t="s">
        <v>71</v>
      </c>
      <c r="C75" s="103" t="s">
        <v>2</v>
      </c>
      <c r="D75" s="114">
        <f>IFERROR(IF($C$64="HbH",VLOOKUP(B75,[5]Productiviteitsprofielen!A:C,3,0),
IF($C$64="Bij de cliënt",VLOOKUP('41A18-KDC Dagbesteding'!B75,[5]Productiviteitsprofielen!A:E,5,0),
IF($C$64="Bij de aanbieder",VLOOKUP('41A18-KDC Dagbesteding'!B75,[5]Productiviteitsprofielen!A:G,4,0),
IF($C$64="Jeugdhulp/GGZ",VLOOKUP('41A18-KDC Dagbesteding'!B75,[5]Productiviteitsprofielen!A:G,6,0),
IF($C$64="Jeugdhulp/GGZ",VLOOKUP('41A18-KDC Dagbesteding'!B75,[5]Productiviteitsprofielen!A:G,7,0)))))),0)</f>
        <v>0</v>
      </c>
      <c r="E75" s="118">
        <f t="shared" si="24"/>
        <v>0</v>
      </c>
      <c r="F75" s="104"/>
      <c r="G75" s="104"/>
      <c r="H75" s="104"/>
      <c r="I75" s="104"/>
      <c r="J75" s="104"/>
      <c r="K75" s="104"/>
      <c r="L75" s="104"/>
    </row>
    <row r="76" spans="2:14" x14ac:dyDescent="0.25">
      <c r="B76" s="13" t="s">
        <v>72</v>
      </c>
      <c r="C76" s="103" t="s">
        <v>2</v>
      </c>
      <c r="D76" s="114">
        <f>IFERROR(IF($C$64="HbH",VLOOKUP(B76,[5]Productiviteitsprofielen!A:C,3,0),
IF($C$64="Bij de cliënt",VLOOKUP('41A18-KDC Dagbesteding'!B76,[5]Productiviteitsprofielen!A:E,5,0),
IF($C$64="Bij de aanbieder",VLOOKUP('41A18-KDC Dagbesteding'!B76,[5]Productiviteitsprofielen!A:G,4,0),
IF($C$64="Jeugdhulp/GGZ",VLOOKUP('41A18-KDC Dagbesteding'!B76,[5]Productiviteitsprofielen!A:G,6,0),
IF($C$64="Jeugdhulp/GGZ",VLOOKUP('41A18-KDC Dagbesteding'!B76,[5]Productiviteitsprofielen!A:G,7,0)))))),0)</f>
        <v>80</v>
      </c>
      <c r="E76" s="118">
        <f t="shared" si="24"/>
        <v>5.2655759026184391E-2</v>
      </c>
      <c r="F76" s="104"/>
      <c r="G76" s="104"/>
      <c r="H76" s="104"/>
      <c r="I76" s="104"/>
      <c r="J76" s="104"/>
      <c r="K76" s="104"/>
      <c r="L76" s="104"/>
    </row>
    <row r="77" spans="2:14" x14ac:dyDescent="0.25">
      <c r="B77" s="13" t="s">
        <v>73</v>
      </c>
      <c r="C77" s="103" t="s">
        <v>2</v>
      </c>
      <c r="D77" s="114">
        <f>IFERROR(IF($C$64="HbH",VLOOKUP(B77,[5]Productiviteitsprofielen!A:C,3,0),
IF($C$64="Bij de cliënt",VLOOKUP('41A18-KDC Dagbesteding'!B77,[5]Productiviteitsprofielen!A:E,5,0),
IF($C$64="Bij de aanbieder",VLOOKUP('41A18-KDC Dagbesteding'!B77,[5]Productiviteitsprofielen!A:G,4,0),
IF($C$64="Jeugdhulp/GGZ",VLOOKUP('41A18-KDC Dagbesteding'!B77,[5]Productiviteitsprofielen!A:G,6,0),
IF($C$64="Jeugdhulp/GGZ",VLOOKUP('41A18-KDC Dagbesteding'!B77,[5]Productiviteitsprofielen!A:G,7,0)))))),0)</f>
        <v>0</v>
      </c>
      <c r="E77" s="118">
        <f t="shared" si="24"/>
        <v>0</v>
      </c>
      <c r="F77" s="104"/>
      <c r="G77" s="104"/>
      <c r="H77" s="104"/>
      <c r="I77" s="104"/>
      <c r="J77" s="104"/>
      <c r="K77" s="104"/>
      <c r="L77" s="104"/>
    </row>
    <row r="78" spans="2:14" ht="15.75" thickBot="1" x14ac:dyDescent="0.3">
      <c r="B78" s="13" t="s">
        <v>74</v>
      </c>
      <c r="C78" s="121" t="s">
        <v>2</v>
      </c>
      <c r="D78" s="122">
        <f>(D67-SUM(D68:D77))*(1-E78)</f>
        <v>200.14530000000005</v>
      </c>
      <c r="E78" s="182">
        <v>0.85</v>
      </c>
      <c r="F78" s="124"/>
      <c r="G78" s="124"/>
      <c r="H78" s="124"/>
      <c r="I78" s="124"/>
      <c r="J78" s="124"/>
      <c r="K78" s="124"/>
      <c r="L78" s="124"/>
      <c r="N78" s="83"/>
    </row>
    <row r="79" spans="2:14" ht="15.75" thickTop="1" x14ac:dyDescent="0.25">
      <c r="B79" s="125" t="s">
        <v>75</v>
      </c>
      <c r="C79" s="126"/>
      <c r="D79" s="127">
        <f>D67-SUM(D68:D78)</f>
        <v>1134.1567</v>
      </c>
      <c r="E79" s="128"/>
    </row>
    <row r="81" spans="2:14" ht="15.75" thickBot="1" x14ac:dyDescent="0.3">
      <c r="B81" s="129"/>
      <c r="C81" s="57"/>
      <c r="D81" s="130"/>
      <c r="E81" s="130"/>
    </row>
    <row r="82" spans="2:14" ht="16.5" thickTop="1" thickBot="1" x14ac:dyDescent="0.3">
      <c r="B82" s="131" t="s">
        <v>76</v>
      </c>
      <c r="C82" s="131"/>
      <c r="D82" s="132">
        <f>D79/D67</f>
        <v>0.60391730564430246</v>
      </c>
      <c r="E82" s="131"/>
    </row>
    <row r="83" spans="2:14" ht="15.75" thickTop="1" x14ac:dyDescent="0.25"/>
    <row r="84" spans="2:14" x14ac:dyDescent="0.25">
      <c r="B84" s="2" t="s">
        <v>77</v>
      </c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2:14" x14ac:dyDescent="0.25">
      <c r="B85" s="81"/>
      <c r="C85" s="133" t="s">
        <v>78</v>
      </c>
      <c r="D85" s="134"/>
      <c r="E85" s="9"/>
      <c r="F85" s="9"/>
      <c r="G85" s="9"/>
      <c r="H85" s="9"/>
      <c r="I85" s="9"/>
      <c r="J85" s="9"/>
      <c r="K85" s="9"/>
      <c r="L85" s="9"/>
    </row>
    <row r="86" spans="2:14" x14ac:dyDescent="0.25">
      <c r="B86" s="13" t="s">
        <v>79</v>
      </c>
      <c r="C86" s="135">
        <v>0</v>
      </c>
      <c r="D86" s="134"/>
      <c r="E86" s="86"/>
      <c r="F86" s="93"/>
      <c r="G86" s="93"/>
      <c r="H86" s="93"/>
      <c r="I86" s="93"/>
      <c r="J86" s="93"/>
      <c r="K86" s="93"/>
      <c r="L86" s="93"/>
    </row>
    <row r="87" spans="2:14" ht="15.75" thickBot="1" x14ac:dyDescent="0.3">
      <c r="B87" s="136" t="s">
        <v>80</v>
      </c>
      <c r="C87" s="137">
        <v>0</v>
      </c>
      <c r="D87" s="134"/>
      <c r="E87" s="86"/>
      <c r="F87" s="93"/>
      <c r="G87" s="93"/>
      <c r="H87" s="93"/>
      <c r="I87" s="93"/>
      <c r="J87" s="93"/>
      <c r="K87" s="93"/>
      <c r="L87" s="93"/>
    </row>
    <row r="88" spans="2:14" ht="15.75" thickTop="1" x14ac:dyDescent="0.25">
      <c r="B88" s="138" t="s">
        <v>81</v>
      </c>
      <c r="C88" s="139">
        <f>SUM(C86:C87)</f>
        <v>0</v>
      </c>
      <c r="D88" s="134"/>
      <c r="E88" s="9"/>
      <c r="F88" s="9"/>
      <c r="G88" s="9"/>
      <c r="H88" s="9"/>
      <c r="I88" s="9"/>
      <c r="J88" s="9"/>
      <c r="K88" s="9"/>
      <c r="L88" s="9"/>
    </row>
    <row r="90" spans="2:14" x14ac:dyDescent="0.25">
      <c r="B90" s="140" t="s">
        <v>82</v>
      </c>
      <c r="C90" s="141"/>
      <c r="D90" s="142"/>
      <c r="E90" s="142"/>
      <c r="F90" s="142"/>
      <c r="G90" s="142"/>
      <c r="H90" s="142"/>
      <c r="I90" s="142"/>
      <c r="J90" s="142"/>
      <c r="K90" s="142"/>
      <c r="L90" s="142"/>
    </row>
    <row r="91" spans="2:14" x14ac:dyDescent="0.25">
      <c r="B91" s="143"/>
      <c r="C91" s="144"/>
      <c r="D91" s="144"/>
      <c r="E91" s="9"/>
      <c r="F91" s="9"/>
      <c r="G91" s="9"/>
      <c r="H91" s="9"/>
      <c r="I91" s="9"/>
      <c r="J91" s="9"/>
      <c r="K91" s="9"/>
      <c r="L91" s="9"/>
    </row>
    <row r="92" spans="2:14" x14ac:dyDescent="0.25">
      <c r="B92" s="145"/>
      <c r="C92" s="3" t="s">
        <v>84</v>
      </c>
      <c r="D92" s="3"/>
      <c r="E92" s="3"/>
      <c r="F92" s="3"/>
      <c r="G92" s="3"/>
      <c r="H92" s="3"/>
      <c r="I92" s="3"/>
      <c r="J92" s="3"/>
      <c r="K92" s="3"/>
      <c r="L92" s="3"/>
    </row>
    <row r="93" spans="2:14" x14ac:dyDescent="0.25">
      <c r="B93" s="81"/>
      <c r="C93" s="144"/>
      <c r="D93" s="9"/>
      <c r="E93" s="9"/>
      <c r="F93" s="9"/>
      <c r="G93" s="9"/>
      <c r="H93" s="9"/>
      <c r="I93" s="9"/>
      <c r="J93" s="9"/>
      <c r="K93" s="9"/>
      <c r="L93" s="9"/>
    </row>
    <row r="94" spans="2:14" x14ac:dyDescent="0.25">
      <c r="B94" s="146" t="s">
        <v>85</v>
      </c>
      <c r="C94" s="147">
        <v>0.115</v>
      </c>
      <c r="D94" s="9"/>
      <c r="E94" s="148"/>
      <c r="F94" s="201"/>
      <c r="G94" s="200"/>
      <c r="H94" s="200"/>
      <c r="I94" s="200"/>
      <c r="J94" s="200"/>
      <c r="K94" s="200"/>
      <c r="L94" s="200"/>
    </row>
    <row r="95" spans="2:14" x14ac:dyDescent="0.25">
      <c r="B95" s="146" t="s">
        <v>86</v>
      </c>
      <c r="C95" s="147">
        <v>1.0999999999999999E-2</v>
      </c>
      <c r="D95" s="9"/>
      <c r="E95" s="148"/>
      <c r="F95" s="201"/>
      <c r="G95" s="200"/>
      <c r="H95" s="200"/>
      <c r="I95" s="200"/>
      <c r="J95" s="200"/>
      <c r="K95" s="200"/>
      <c r="L95" s="200"/>
    </row>
    <row r="96" spans="2:14" ht="15.75" thickBot="1" x14ac:dyDescent="0.3">
      <c r="B96" s="149" t="s">
        <v>87</v>
      </c>
      <c r="C96" s="150">
        <v>7.8E-2</v>
      </c>
      <c r="D96" s="9"/>
      <c r="E96" s="148"/>
      <c r="F96" s="201"/>
      <c r="G96" s="200"/>
      <c r="H96" s="200"/>
      <c r="I96" s="200"/>
      <c r="J96" s="200"/>
      <c r="K96" s="200"/>
      <c r="L96" s="200"/>
      <c r="N96" s="83"/>
    </row>
    <row r="97" spans="2:14" ht="15.75" thickTop="1" x14ac:dyDescent="0.25">
      <c r="B97" s="151" t="s">
        <v>88</v>
      </c>
      <c r="C97" s="152">
        <v>0.20400000000000001</v>
      </c>
      <c r="D97" s="9"/>
      <c r="E97" s="9"/>
      <c r="F97" s="9"/>
      <c r="G97" s="9"/>
      <c r="H97" s="9"/>
      <c r="I97" s="9"/>
      <c r="J97" s="9"/>
      <c r="K97" s="9"/>
      <c r="L97" s="9"/>
    </row>
    <row r="98" spans="2:14" x14ac:dyDescent="0.25">
      <c r="B98" s="153"/>
      <c r="C98" s="144"/>
      <c r="D98" s="144"/>
      <c r="E98" s="9"/>
      <c r="F98" s="9"/>
      <c r="G98" s="9"/>
      <c r="H98" s="9"/>
      <c r="I98" s="9"/>
      <c r="J98" s="9"/>
      <c r="K98" s="9"/>
      <c r="L98" s="9"/>
    </row>
    <row r="99" spans="2:14" x14ac:dyDescent="0.25">
      <c r="B99" s="13" t="s">
        <v>89</v>
      </c>
      <c r="C99" s="154">
        <v>6.5500000000000003E-2</v>
      </c>
      <c r="D99" s="144"/>
      <c r="E99" s="199"/>
      <c r="F99" s="200"/>
      <c r="G99" s="200"/>
      <c r="H99" s="200"/>
      <c r="I99" s="200"/>
      <c r="J99" s="200"/>
      <c r="K99" s="200"/>
      <c r="L99" s="200"/>
      <c r="N99" s="83"/>
    </row>
    <row r="100" spans="2:14" x14ac:dyDescent="0.25">
      <c r="B100" s="156"/>
      <c r="C100" s="144"/>
      <c r="D100" s="144"/>
      <c r="E100" s="9"/>
      <c r="F100" s="9"/>
      <c r="G100" s="9"/>
      <c r="H100" s="9"/>
      <c r="I100" s="9"/>
      <c r="J100" s="9"/>
      <c r="K100" s="9"/>
    </row>
    <row r="101" spans="2:14" x14ac:dyDescent="0.25">
      <c r="B101" s="13" t="s">
        <v>90</v>
      </c>
      <c r="C101" s="154">
        <v>2.7E-2</v>
      </c>
      <c r="D101" s="144"/>
      <c r="E101" s="148"/>
      <c r="F101" s="216"/>
      <c r="G101" s="200"/>
      <c r="H101" s="200"/>
      <c r="I101" s="200"/>
      <c r="J101" s="200"/>
      <c r="K101" s="200"/>
      <c r="L101" s="200"/>
    </row>
    <row r="103" spans="2:14" x14ac:dyDescent="0.25">
      <c r="B103" s="197" t="s">
        <v>91</v>
      </c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</row>
    <row r="105" spans="2:14" ht="15.75" thickBot="1" x14ac:dyDescent="0.3">
      <c r="B105" s="13" t="s">
        <v>92</v>
      </c>
      <c r="C105" s="157">
        <v>0.02</v>
      </c>
      <c r="E105" s="199"/>
      <c r="F105" s="200"/>
      <c r="G105" s="200"/>
      <c r="H105" s="200"/>
      <c r="I105" s="200"/>
      <c r="J105" s="200"/>
      <c r="K105" s="200"/>
      <c r="L105" s="200"/>
    </row>
    <row r="106" spans="2:14" ht="15.75" thickTop="1" x14ac:dyDescent="0.25">
      <c r="B106" s="138" t="s">
        <v>93</v>
      </c>
      <c r="C106" s="158">
        <f>SUM(C105:C105)</f>
        <v>0.02</v>
      </c>
    </row>
    <row r="108" spans="2:14" x14ac:dyDescent="0.25">
      <c r="B108" s="197" t="s">
        <v>94</v>
      </c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</row>
    <row r="110" spans="2:14" x14ac:dyDescent="0.25">
      <c r="B110" s="13" t="s">
        <v>95</v>
      </c>
      <c r="C110" s="160">
        <v>3.5</v>
      </c>
      <c r="E110" s="199"/>
      <c r="F110" s="200"/>
      <c r="G110" s="200"/>
      <c r="H110" s="200"/>
      <c r="I110" s="200"/>
      <c r="J110" s="200"/>
      <c r="K110" s="200"/>
      <c r="L110" s="200"/>
      <c r="N110" s="83"/>
    </row>
    <row r="111" spans="2:14" x14ac:dyDescent="0.25">
      <c r="B111" s="13" t="s">
        <v>32</v>
      </c>
      <c r="C111" s="183">
        <v>5</v>
      </c>
      <c r="E111" s="199"/>
      <c r="F111" s="200"/>
      <c r="G111" s="200"/>
      <c r="H111" s="200"/>
      <c r="I111" s="200"/>
      <c r="J111" s="200"/>
      <c r="K111" s="200"/>
      <c r="L111" s="200"/>
    </row>
    <row r="113" spans="2:12" x14ac:dyDescent="0.25">
      <c r="B113" s="197" t="s">
        <v>96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</row>
    <row r="114" spans="2:12" x14ac:dyDescent="0.25">
      <c r="B114" s="81"/>
      <c r="C114" s="9"/>
      <c r="D114" s="9"/>
      <c r="E114" s="9"/>
      <c r="F114" s="9"/>
    </row>
    <row r="115" spans="2:12" ht="50.25" customHeight="1" x14ac:dyDescent="0.25">
      <c r="B115" s="161" t="s">
        <v>97</v>
      </c>
      <c r="C115" s="162" t="s">
        <v>98</v>
      </c>
      <c r="D115" s="163"/>
      <c r="E115" s="162" t="s">
        <v>99</v>
      </c>
      <c r="F115" s="164"/>
    </row>
    <row r="116" spans="2:12" x14ac:dyDescent="0.25">
      <c r="B116" s="165" t="s">
        <v>100</v>
      </c>
      <c r="C116" s="166">
        <f>100%-SUM(C117:C119)</f>
        <v>0.70350000000000001</v>
      </c>
      <c r="D116" s="164"/>
      <c r="E116" s="167"/>
      <c r="F116" s="9"/>
    </row>
    <row r="117" spans="2:12" x14ac:dyDescent="0.25">
      <c r="B117" s="165" t="s">
        <v>88</v>
      </c>
      <c r="C117" s="166">
        <f>C97</f>
        <v>0.20400000000000001</v>
      </c>
      <c r="D117" s="164"/>
      <c r="E117" s="166">
        <f>C117/$C$116</f>
        <v>0.28997867803837957</v>
      </c>
      <c r="F117" s="9"/>
    </row>
    <row r="118" spans="2:12" x14ac:dyDescent="0.25">
      <c r="B118" s="165" t="s">
        <v>89</v>
      </c>
      <c r="C118" s="166">
        <f>C99</f>
        <v>6.5500000000000003E-2</v>
      </c>
      <c r="D118" s="164"/>
      <c r="E118" s="166">
        <f t="shared" ref="E118:E119" si="25">C118/$C$116</f>
        <v>9.3105899076048326E-2</v>
      </c>
      <c r="F118" s="9"/>
    </row>
    <row r="119" spans="2:12" x14ac:dyDescent="0.25">
      <c r="B119" s="165" t="s">
        <v>90</v>
      </c>
      <c r="C119" s="166">
        <f>C101</f>
        <v>2.7E-2</v>
      </c>
      <c r="D119" s="164"/>
      <c r="E119" s="166">
        <f t="shared" si="25"/>
        <v>3.8379530916844345E-2</v>
      </c>
      <c r="F119" s="9"/>
    </row>
    <row r="120" spans="2:12" x14ac:dyDescent="0.25">
      <c r="B120" s="88"/>
      <c r="C120" s="56"/>
      <c r="D120" s="56"/>
      <c r="E120" s="56"/>
      <c r="F120" s="56"/>
    </row>
  </sheetData>
  <protectedRanges>
    <protectedRange algorithmName="SHA-512" hashValue="zrr1YC170iD4z5ngO6i+dvye2WxwMuZwyCItKXOM0Fb0EC895yDhie8vErJXeoL6fSMcx6aoO1sn5XcoWfI8lg==" saltValue="T/jZUAo6mJPMXMKTIHv+sw==" spinCount="100000" sqref="C48:D49 D40:J40" name="Inputcellen_1"/>
    <protectedRange algorithmName="SHA-512" hashValue="zrr1YC170iD4z5ngO6i+dvye2WxwMuZwyCItKXOM0Fb0EC895yDhie8vErJXeoL6fSMcx6aoO1sn5XcoWfI8lg==" saltValue="T/jZUAo6mJPMXMKTIHv+sw==" spinCount="100000" sqref="C57:D59 C54:D55" name="Inputcellen"/>
    <protectedRange algorithmName="SHA-512" hashValue="zrr1YC170iD4z5ngO6i+dvye2WxwMuZwyCItKXOM0Fb0EC895yDhie8vErJXeoL6fSMcx6aoO1sn5XcoWfI8lg==" saltValue="T/jZUAo6mJPMXMKTIHv+sw==" spinCount="100000" sqref="D71:D72 D75 C68:C78 E68:E69 E73:E78" name="Inputcellen_2"/>
    <protectedRange algorithmName="SHA-512" hashValue="zrr1YC170iD4z5ngO6i+dvye2WxwMuZwyCItKXOM0Fb0EC895yDhie8vErJXeoL6fSMcx6aoO1sn5XcoWfI8lg==" saltValue="T/jZUAo6mJPMXMKTIHv+sw==" spinCount="100000" sqref="C86:C87" name="Inputcellen_3"/>
    <protectedRange algorithmName="SHA-512" hashValue="zrr1YC170iD4z5ngO6i+dvye2WxwMuZwyCItKXOM0Fb0EC895yDhie8vErJXeoL6fSMcx6aoO1sn5XcoWfI8lg==" saltValue="T/jZUAo6mJPMXMKTIHv+sw==" spinCount="100000" sqref="C94:C96 C99 C101" name="Inputcellen_4"/>
    <protectedRange algorithmName="SHA-512" hashValue="zrr1YC170iD4z5ngO6i+dvye2WxwMuZwyCItKXOM0Fb0EC895yDhie8vErJXeoL6fSMcx6aoO1sn5XcoWfI8lg==" saltValue="T/jZUAo6mJPMXMKTIHv+sw==" spinCount="100000" sqref="C105" name="Inputcellen_5"/>
  </protectedRanges>
  <mergeCells count="27">
    <mergeCell ref="K37:L37"/>
    <mergeCell ref="B1:L1"/>
    <mergeCell ref="A3:L3"/>
    <mergeCell ref="B28:C28"/>
    <mergeCell ref="A34:L34"/>
    <mergeCell ref="B35:L35"/>
    <mergeCell ref="F95:L95"/>
    <mergeCell ref="K38:L38"/>
    <mergeCell ref="K39:L39"/>
    <mergeCell ref="F44:L44"/>
    <mergeCell ref="F45:L45"/>
    <mergeCell ref="F46:L46"/>
    <mergeCell ref="B51:L51"/>
    <mergeCell ref="F54:L55"/>
    <mergeCell ref="B62:L62"/>
    <mergeCell ref="G68:L68"/>
    <mergeCell ref="F69:L69"/>
    <mergeCell ref="F94:L94"/>
    <mergeCell ref="B108:L108"/>
    <mergeCell ref="E110:L110"/>
    <mergeCell ref="E111:L111"/>
    <mergeCell ref="B113:L113"/>
    <mergeCell ref="F96:L96"/>
    <mergeCell ref="E99:L99"/>
    <mergeCell ref="F101:L101"/>
    <mergeCell ref="B103:L103"/>
    <mergeCell ref="E105:L105"/>
  </mergeCells>
  <conditionalFormatting sqref="C53:D59">
    <cfRule type="expression" dxfId="7" priority="4">
      <formula>$C$74="Opslag"</formula>
    </cfRule>
  </conditionalFormatting>
  <conditionalFormatting sqref="K40">
    <cfRule type="cellIs" dxfId="6" priority="1" operator="greaterThan">
      <formula>1</formula>
    </cfRule>
    <cfRule type="cellIs" dxfId="5" priority="2" operator="lessThan">
      <formula>1</formula>
    </cfRule>
    <cfRule type="cellIs" dxfId="4" priority="3" operator="equal">
      <formula>1</formula>
    </cfRule>
  </conditionalFormatting>
  <dataValidations count="3">
    <dataValidation type="list" allowBlank="1" showInputMessage="1" showErrorMessage="1" sqref="C68:C78">
      <formula1>$R$2:$R$3</formula1>
    </dataValidation>
    <dataValidation type="list" allowBlank="1" showInputMessage="1" showErrorMessage="1" sqref="D37:J37">
      <formula1>$Q$2:$Q$6</formula1>
    </dataValidation>
    <dataValidation type="list" allowBlank="1" showInputMessage="1" showErrorMessage="1" sqref="D38:J38">
      <formula1>INDIRECT(D37)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'H:\NSDMH\2. Inkoop\11.Tarieven en indexering\Tarieven 2021 - discussie\Model per product\J&amp;O-Behandeling\Groepsbehandeling\Nieuwe diensten\Nieuwe diensten check Barbara\[Algemeen rekenmodel MH_KDC_Dagbesteding.xlsx]Productiviteitsprofielen'!#REF!</xm:f>
          </x14:formula1>
          <xm:sqref>C64</xm:sqref>
        </x14:dataValidation>
        <x14:dataValidation type="list" allowBlank="1" showInputMessage="1" showErrorMessage="1">
          <x14:formula1>
            <xm:f>'H:\NSDMH\2. Inkoop\11.Tarieven en indexering\Tarieven 2021 - discussie\Model per product\J&amp;O-Behandeling\Groepsbehandeling\Nieuwe diensten\Nieuwe diensten check Barbara\[Algemeen rekenmodel MH_KDC_Dagbesteding.xlsx]CAO_VVT'!#REF!</xm:f>
          </x14:formula1>
          <xm:sqref>D39:J39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zoomScale="90" zoomScaleNormal="90" workbookViewId="0">
      <pane ySplit="1" topLeftCell="A95" activePane="bottomLeft" state="frozen"/>
      <selection pane="bottomLeft" activeCell="K122" sqref="K122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0" width="10.5703125" customWidth="1"/>
    <col min="11" max="11" width="13.28515625" customWidth="1"/>
    <col min="12" max="12" width="54.42578125" customWidth="1"/>
    <col min="14" max="14" width="26.42578125" customWidth="1"/>
    <col min="15" max="15" width="15.28515625" bestFit="1" customWidth="1"/>
    <col min="17" max="18" width="9.140625" hidden="1" customWidth="1"/>
  </cols>
  <sheetData>
    <row r="1" spans="1:18" ht="44.25" customHeight="1" x14ac:dyDescent="0.45"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8" x14ac:dyDescent="0.25">
      <c r="Q2" t="s">
        <v>1</v>
      </c>
      <c r="R2" t="s">
        <v>2</v>
      </c>
    </row>
    <row r="3" spans="1:18" ht="23.25" customHeight="1" x14ac:dyDescent="0.3">
      <c r="A3" s="213" t="s">
        <v>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/>
      <c r="Q5" t="s">
        <v>8</v>
      </c>
    </row>
    <row r="6" spans="1:18" x14ac:dyDescent="0.25">
      <c r="B6" s="7" t="s">
        <v>9</v>
      </c>
      <c r="C6" s="7"/>
      <c r="D6" s="8" t="s">
        <v>4</v>
      </c>
      <c r="E6" s="8" t="s">
        <v>4</v>
      </c>
      <c r="F6" s="8" t="s">
        <v>4</v>
      </c>
      <c r="G6" s="8" t="s">
        <v>4</v>
      </c>
      <c r="H6" s="8" t="s">
        <v>4</v>
      </c>
      <c r="I6" s="8" t="s">
        <v>101</v>
      </c>
      <c r="J6" s="8" t="s">
        <v>101</v>
      </c>
      <c r="K6" s="9"/>
      <c r="L6" s="9"/>
      <c r="Q6" t="s">
        <v>10</v>
      </c>
    </row>
    <row r="7" spans="1:18" x14ac:dyDescent="0.25">
      <c r="B7" s="7" t="s">
        <v>11</v>
      </c>
      <c r="C7" s="7"/>
      <c r="D7" s="8">
        <v>40</v>
      </c>
      <c r="E7" s="10">
        <v>45</v>
      </c>
      <c r="F7" s="8">
        <v>45</v>
      </c>
      <c r="G7" s="8">
        <v>50</v>
      </c>
      <c r="H7" s="8">
        <v>60</v>
      </c>
      <c r="I7" s="8" t="s">
        <v>101</v>
      </c>
      <c r="J7" s="8" t="s">
        <v>101</v>
      </c>
      <c r="L7" s="11"/>
    </row>
    <row r="8" spans="1:18" x14ac:dyDescent="0.25">
      <c r="B8" s="7" t="s">
        <v>12</v>
      </c>
      <c r="C8" s="7"/>
      <c r="D8" s="8">
        <v>10</v>
      </c>
      <c r="E8" s="10">
        <v>10</v>
      </c>
      <c r="F8" s="8">
        <v>12</v>
      </c>
      <c r="G8" s="8">
        <v>12</v>
      </c>
      <c r="H8" s="8">
        <v>12</v>
      </c>
      <c r="I8" s="8" t="s">
        <v>101</v>
      </c>
      <c r="J8" s="8" t="s">
        <v>101</v>
      </c>
      <c r="K8" s="12"/>
      <c r="L8" s="12"/>
    </row>
    <row r="9" spans="1:18" x14ac:dyDescent="0.25">
      <c r="B9" s="13" t="s">
        <v>13</v>
      </c>
      <c r="C9" s="7"/>
      <c r="D9" s="14">
        <v>17.155479233226838</v>
      </c>
      <c r="E9" s="14">
        <v>18.445495207667729</v>
      </c>
      <c r="F9" s="14">
        <v>19.297252396166137</v>
      </c>
      <c r="G9" s="14">
        <v>21.93076677316294</v>
      </c>
      <c r="H9" s="14">
        <v>28.154041533546327</v>
      </c>
      <c r="I9" s="14" t="s">
        <v>101</v>
      </c>
      <c r="J9" s="14" t="s">
        <v>101</v>
      </c>
      <c r="K9" s="11"/>
      <c r="L9" s="11"/>
      <c r="O9" s="15"/>
    </row>
    <row r="10" spans="1:18" x14ac:dyDescent="0.25">
      <c r="B10" s="13" t="s">
        <v>14</v>
      </c>
      <c r="C10" s="16">
        <v>8.3299999999999999E-2</v>
      </c>
      <c r="D10" s="14">
        <v>1.4290514201277957</v>
      </c>
      <c r="E10" s="14">
        <v>1.5365097507987218</v>
      </c>
      <c r="F10" s="14">
        <v>1.6074611246006392</v>
      </c>
      <c r="G10" s="14">
        <v>1.8268328722044729</v>
      </c>
      <c r="H10" s="14">
        <v>2.3452316597444089</v>
      </c>
      <c r="I10" s="14" t="s">
        <v>101</v>
      </c>
      <c r="J10" s="14" t="s">
        <v>101</v>
      </c>
      <c r="K10" s="11"/>
      <c r="L10" s="11"/>
    </row>
    <row r="11" spans="1:18" x14ac:dyDescent="0.25">
      <c r="B11" s="13" t="s">
        <v>15</v>
      </c>
      <c r="C11" s="17">
        <v>0.08</v>
      </c>
      <c r="D11" s="14">
        <v>1.3724383386581471</v>
      </c>
      <c r="E11" s="14">
        <v>1.4756396166134185</v>
      </c>
      <c r="F11" s="14">
        <v>1.5437801916932909</v>
      </c>
      <c r="G11" s="14">
        <v>1.7544613418530353</v>
      </c>
      <c r="H11" s="14">
        <v>2.2523233226837061</v>
      </c>
      <c r="I11" s="14" t="s">
        <v>101</v>
      </c>
      <c r="J11" s="14" t="s">
        <v>101</v>
      </c>
      <c r="K11" s="18"/>
      <c r="L11" s="18"/>
    </row>
    <row r="12" spans="1:18" x14ac:dyDescent="0.25">
      <c r="B12" s="19" t="s">
        <v>16</v>
      </c>
      <c r="C12" s="17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 t="s">
        <v>101</v>
      </c>
      <c r="J12" s="14" t="s">
        <v>101</v>
      </c>
      <c r="K12" s="18"/>
      <c r="L12" s="18"/>
      <c r="O12" t="s">
        <v>17</v>
      </c>
    </row>
    <row r="13" spans="1:18" ht="15.75" thickBot="1" x14ac:dyDescent="0.3">
      <c r="B13" s="19" t="s">
        <v>18</v>
      </c>
      <c r="C13" s="20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 t="s">
        <v>101</v>
      </c>
      <c r="J13" s="21" t="s">
        <v>101</v>
      </c>
      <c r="K13" s="18"/>
      <c r="L13" s="18"/>
    </row>
    <row r="14" spans="1:18" ht="15.75" thickTop="1" x14ac:dyDescent="0.25">
      <c r="B14" s="22" t="s">
        <v>19</v>
      </c>
      <c r="C14" s="23"/>
      <c r="D14" s="24">
        <v>19.956968992012779</v>
      </c>
      <c r="E14" s="24">
        <v>21.457644575079868</v>
      </c>
      <c r="F14" s="24">
        <v>22.448493712460067</v>
      </c>
      <c r="G14" s="24">
        <v>25.512060987220448</v>
      </c>
      <c r="H14" s="24">
        <v>32.751596515974441</v>
      </c>
      <c r="I14" s="24" t="s">
        <v>101</v>
      </c>
      <c r="J14" s="24" t="s">
        <v>101</v>
      </c>
      <c r="K14" s="11"/>
      <c r="L14" s="11"/>
    </row>
    <row r="15" spans="1:18" ht="15.75" thickBot="1" x14ac:dyDescent="0.3">
      <c r="B15" s="25" t="s">
        <v>20</v>
      </c>
      <c r="C15" s="26"/>
      <c r="D15" s="27">
        <v>5.4662138069123012</v>
      </c>
      <c r="E15" s="27">
        <v>5.8772488491143768</v>
      </c>
      <c r="F15" s="27">
        <v>6.1486424278428133</v>
      </c>
      <c r="G15" s="27">
        <v>6.9877535043996817</v>
      </c>
      <c r="H15" s="27">
        <v>8.9706622857253997</v>
      </c>
      <c r="I15" s="27" t="s">
        <v>101</v>
      </c>
      <c r="J15" s="27" t="s">
        <v>101</v>
      </c>
      <c r="K15" s="18"/>
      <c r="L15" s="18"/>
    </row>
    <row r="16" spans="1:18" ht="16.5" thickTop="1" thickBot="1" x14ac:dyDescent="0.3">
      <c r="B16" s="28" t="s">
        <v>21</v>
      </c>
      <c r="C16" s="29"/>
      <c r="D16" s="30">
        <v>25.42318279892508</v>
      </c>
      <c r="E16" s="30">
        <v>27.334893424194245</v>
      </c>
      <c r="F16" s="30">
        <v>28.597136140302879</v>
      </c>
      <c r="G16" s="30">
        <v>32.499814491620128</v>
      </c>
      <c r="H16" s="30">
        <v>41.722258801699837</v>
      </c>
      <c r="I16" s="30" t="s">
        <v>101</v>
      </c>
      <c r="J16" s="30" t="s">
        <v>101</v>
      </c>
      <c r="K16" s="18"/>
      <c r="L16" s="18"/>
    </row>
    <row r="17" spans="1:19" ht="15.75" thickTop="1" x14ac:dyDescent="0.25">
      <c r="B17" s="31" t="s">
        <v>22</v>
      </c>
      <c r="C17" s="32">
        <v>0.50485257987220444</v>
      </c>
      <c r="D17" s="33">
        <v>50.357636689428354</v>
      </c>
      <c r="E17" s="33">
        <v>54.144307692977712</v>
      </c>
      <c r="F17" s="33">
        <v>56.644528086875972</v>
      </c>
      <c r="G17" s="33">
        <v>64.374860676847391</v>
      </c>
      <c r="H17" s="33">
        <v>82.642459333893427</v>
      </c>
      <c r="I17" s="33" t="s">
        <v>101</v>
      </c>
      <c r="J17" s="33" t="s">
        <v>101</v>
      </c>
      <c r="K17" s="9"/>
      <c r="L17" s="9"/>
    </row>
    <row r="18" spans="1:19" ht="15.75" thickBot="1" x14ac:dyDescent="0.3">
      <c r="B18" s="34" t="s">
        <v>23</v>
      </c>
      <c r="C18" s="35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 t="s">
        <v>101</v>
      </c>
      <c r="J18" s="36" t="s">
        <v>101</v>
      </c>
      <c r="K18" s="9"/>
      <c r="L18" s="9"/>
    </row>
    <row r="19" spans="1:19" ht="15.75" thickTop="1" x14ac:dyDescent="0.25">
      <c r="B19" s="28" t="s">
        <v>24</v>
      </c>
      <c r="C19" s="29"/>
      <c r="D19" s="30">
        <v>50.357636689428354</v>
      </c>
      <c r="E19" s="30">
        <v>54.144307692977712</v>
      </c>
      <c r="F19" s="30">
        <v>56.644528086875972</v>
      </c>
      <c r="G19" s="30">
        <v>64.374860676847391</v>
      </c>
      <c r="H19" s="30">
        <v>82.642459333893427</v>
      </c>
      <c r="I19" s="30" t="s">
        <v>101</v>
      </c>
      <c r="J19" s="30" t="s">
        <v>101</v>
      </c>
      <c r="K19" s="9"/>
      <c r="L19" s="9"/>
    </row>
    <row r="20" spans="1:19" x14ac:dyDescent="0.25">
      <c r="B20" s="37" t="s">
        <v>25</v>
      </c>
      <c r="C20" s="38">
        <v>0.28487518355359764</v>
      </c>
      <c r="D20" s="39">
        <v>14.345640995226285</v>
      </c>
      <c r="E20" s="39">
        <v>15.424369592419495</v>
      </c>
      <c r="F20" s="39">
        <v>16.13662033605571</v>
      </c>
      <c r="G20" s="39">
        <v>18.338800251554176</v>
      </c>
      <c r="H20" s="39">
        <v>23.54278577206362</v>
      </c>
      <c r="I20" s="39" t="s">
        <v>101</v>
      </c>
      <c r="J20" s="39" t="s">
        <v>101</v>
      </c>
      <c r="K20" s="9"/>
      <c r="L20" s="9" t="s">
        <v>17</v>
      </c>
    </row>
    <row r="21" spans="1:19" x14ac:dyDescent="0.25">
      <c r="B21" s="13" t="s">
        <v>26</v>
      </c>
      <c r="C21" s="38">
        <v>7.1953010279001473E-2</v>
      </c>
      <c r="D21" s="39">
        <v>3.6233835503406602</v>
      </c>
      <c r="E21" s="39">
        <v>3.8958459279822439</v>
      </c>
      <c r="F21" s="39">
        <v>4.0757443116841747</v>
      </c>
      <c r="G21" s="39">
        <v>4.6319650119904878</v>
      </c>
      <c r="H21" s="39">
        <v>5.9463737259335954</v>
      </c>
      <c r="I21" s="39" t="s">
        <v>101</v>
      </c>
      <c r="J21" s="39" t="s">
        <v>101</v>
      </c>
      <c r="K21" s="9"/>
      <c r="L21" s="9"/>
    </row>
    <row r="22" spans="1:19" ht="15.75" thickBot="1" x14ac:dyDescent="0.3">
      <c r="B22" s="13" t="s">
        <v>27</v>
      </c>
      <c r="C22" s="38">
        <v>0.11160058737151247</v>
      </c>
      <c r="D22" s="39">
        <v>5.6199418331814313</v>
      </c>
      <c r="E22" s="39">
        <v>6.0425365413602146</v>
      </c>
      <c r="F22" s="39">
        <v>6.3215626058774941</v>
      </c>
      <c r="G22" s="39">
        <v>7.1842722634954495</v>
      </c>
      <c r="H22" s="39">
        <v>9.2229470034888408</v>
      </c>
      <c r="I22" s="39" t="s">
        <v>101</v>
      </c>
      <c r="J22" s="39" t="s">
        <v>101</v>
      </c>
      <c r="K22" s="9"/>
      <c r="L22" s="9"/>
    </row>
    <row r="23" spans="1:19" ht="15.75" thickTop="1" x14ac:dyDescent="0.25">
      <c r="B23" s="31" t="s">
        <v>28</v>
      </c>
      <c r="C23" s="40"/>
      <c r="D23" s="33">
        <v>73.946603068176728</v>
      </c>
      <c r="E23" s="33">
        <v>79.507059754739672</v>
      </c>
      <c r="F23" s="33">
        <v>83.178455340493343</v>
      </c>
      <c r="G23" s="33">
        <v>94.529898203887498</v>
      </c>
      <c r="H23" s="33">
        <v>121.35456583537949</v>
      </c>
      <c r="I23" s="33" t="s">
        <v>101</v>
      </c>
      <c r="J23" s="33" t="s">
        <v>101</v>
      </c>
      <c r="K23" s="9"/>
      <c r="L23" s="9"/>
    </row>
    <row r="24" spans="1:19" ht="15.75" thickBot="1" x14ac:dyDescent="0.3">
      <c r="B24" s="41" t="s">
        <v>29</v>
      </c>
      <c r="C24" s="187">
        <v>0.02</v>
      </c>
      <c r="D24" s="36">
        <v>1.4789320613635346</v>
      </c>
      <c r="E24" s="36">
        <v>1.5901411950947935</v>
      </c>
      <c r="F24" s="36">
        <v>1.6635691068098668</v>
      </c>
      <c r="G24" s="36">
        <v>1.8905979640777499</v>
      </c>
      <c r="H24" s="36">
        <v>2.4270913167075898</v>
      </c>
      <c r="I24" s="36" t="s">
        <v>101</v>
      </c>
      <c r="J24" s="36" t="s">
        <v>101</v>
      </c>
      <c r="K24" s="9"/>
      <c r="L24" s="9"/>
    </row>
    <row r="25" spans="1:19" ht="15.75" thickTop="1" x14ac:dyDescent="0.25">
      <c r="B25" s="31" t="s">
        <v>30</v>
      </c>
      <c r="C25" s="43"/>
      <c r="D25" s="33">
        <v>75.425535129540265</v>
      </c>
      <c r="E25" s="33">
        <v>81.097200949834459</v>
      </c>
      <c r="F25" s="33">
        <v>84.842024447303217</v>
      </c>
      <c r="G25" s="33">
        <v>96.420496167965254</v>
      </c>
      <c r="H25" s="33">
        <v>123.78165715208708</v>
      </c>
      <c r="I25" s="33">
        <v>0</v>
      </c>
      <c r="J25" s="33">
        <v>0</v>
      </c>
      <c r="K25" s="9"/>
      <c r="L25" s="9"/>
    </row>
    <row r="26" spans="1:19" x14ac:dyDescent="0.25">
      <c r="B26" s="44" t="s">
        <v>31</v>
      </c>
      <c r="C26" s="45">
        <v>3.25</v>
      </c>
      <c r="D26" s="46">
        <v>245.13298917100587</v>
      </c>
      <c r="E26" s="39">
        <v>263.56590308696201</v>
      </c>
      <c r="F26" s="39">
        <v>275.73657945373543</v>
      </c>
      <c r="G26" s="39">
        <v>313.36661254588705</v>
      </c>
      <c r="H26" s="39">
        <v>402.29038574428301</v>
      </c>
      <c r="I26" s="39" t="s">
        <v>101</v>
      </c>
      <c r="J26" s="39" t="s">
        <v>101</v>
      </c>
      <c r="K26" s="9"/>
      <c r="L26" s="9"/>
    </row>
    <row r="27" spans="1:19" x14ac:dyDescent="0.25">
      <c r="B27" s="13" t="s">
        <v>32</v>
      </c>
      <c r="C27" s="45">
        <v>8</v>
      </c>
      <c r="D27" s="39">
        <v>30.641623646375734</v>
      </c>
      <c r="E27" s="39">
        <v>32.945737885870251</v>
      </c>
      <c r="F27" s="39">
        <v>34.467072431716929</v>
      </c>
      <c r="G27" s="39">
        <v>39.170826568235881</v>
      </c>
      <c r="H27" s="39">
        <v>50.286298218035377</v>
      </c>
      <c r="I27" s="39" t="s">
        <v>101</v>
      </c>
      <c r="J27" s="39" t="s">
        <v>101</v>
      </c>
      <c r="K27" s="9"/>
      <c r="L27" s="9"/>
      <c r="N27" s="47"/>
      <c r="O27" s="47"/>
      <c r="P27" s="47"/>
      <c r="Q27" s="47"/>
      <c r="R27" s="47"/>
      <c r="S27" s="47"/>
    </row>
    <row r="28" spans="1:19" x14ac:dyDescent="0.25">
      <c r="B28" s="214" t="s">
        <v>33</v>
      </c>
      <c r="C28" s="215"/>
      <c r="D28" s="18"/>
      <c r="E28" s="18"/>
      <c r="F28" s="18"/>
      <c r="G28" s="18"/>
      <c r="H28" s="48"/>
      <c r="I28" s="48"/>
      <c r="J28" s="48"/>
      <c r="K28" s="49"/>
      <c r="L28" s="9"/>
      <c r="N28" s="47"/>
      <c r="O28" s="47"/>
      <c r="P28" s="47"/>
      <c r="Q28" s="47"/>
      <c r="R28" s="47"/>
      <c r="S28" s="47"/>
    </row>
    <row r="29" spans="1:19" x14ac:dyDescent="0.25">
      <c r="B29" s="13" t="s">
        <v>34</v>
      </c>
      <c r="C29" s="50"/>
      <c r="D29" s="51">
        <v>0.25</v>
      </c>
      <c r="E29" s="51">
        <v>0.25</v>
      </c>
      <c r="F29" s="51">
        <v>0.75</v>
      </c>
      <c r="G29" s="51">
        <v>0.75</v>
      </c>
      <c r="H29" s="51">
        <v>0.2</v>
      </c>
      <c r="I29" s="51" t="s">
        <v>101</v>
      </c>
      <c r="J29" s="51" t="s">
        <v>101</v>
      </c>
      <c r="K29" s="52"/>
      <c r="L29" s="12" t="s">
        <v>35</v>
      </c>
      <c r="N29" s="53"/>
      <c r="O29" s="47"/>
      <c r="P29" s="47"/>
      <c r="Q29" s="47"/>
      <c r="R29" s="47"/>
      <c r="S29" s="47"/>
    </row>
    <row r="30" spans="1:19" x14ac:dyDescent="0.25">
      <c r="A30" s="188"/>
      <c r="B30" s="129" t="s">
        <v>105</v>
      </c>
      <c r="C30" s="176"/>
      <c r="D30" s="177"/>
      <c r="E30" s="177"/>
      <c r="F30" s="177"/>
      <c r="G30" s="177"/>
      <c r="H30" s="177"/>
      <c r="I30" s="185">
        <v>18.02</v>
      </c>
      <c r="J30" s="178"/>
      <c r="K30" s="189"/>
      <c r="L30" s="12"/>
      <c r="N30" s="53"/>
      <c r="O30" s="47"/>
      <c r="P30" s="47"/>
      <c r="Q30" s="47"/>
      <c r="R30" s="47"/>
      <c r="S30" s="47"/>
    </row>
    <row r="31" spans="1:19" x14ac:dyDescent="0.25">
      <c r="B31" s="54" t="s">
        <v>36</v>
      </c>
      <c r="C31" s="55"/>
      <c r="D31" s="56"/>
      <c r="E31" s="56"/>
      <c r="F31" s="56"/>
      <c r="G31" s="56"/>
      <c r="H31" s="56"/>
      <c r="I31" s="56"/>
      <c r="J31" s="57"/>
      <c r="K31" s="58"/>
      <c r="L31" s="190">
        <v>99.202524276633184</v>
      </c>
      <c r="N31" s="53"/>
      <c r="O31" s="47"/>
      <c r="P31" s="47"/>
      <c r="Q31" s="47"/>
      <c r="R31" s="47"/>
      <c r="S31" s="47"/>
    </row>
    <row r="32" spans="1:19" x14ac:dyDescent="0.25">
      <c r="B32" s="60"/>
      <c r="C32" s="61"/>
      <c r="D32" s="9"/>
      <c r="E32" s="9"/>
      <c r="F32" s="9"/>
      <c r="G32" s="9"/>
      <c r="H32" s="9"/>
      <c r="I32" s="9"/>
      <c r="J32" s="9"/>
      <c r="K32" s="62"/>
      <c r="L32" s="12" t="s">
        <v>37</v>
      </c>
      <c r="N32" s="53"/>
      <c r="O32" s="63"/>
      <c r="P32" s="47"/>
      <c r="Q32" s="47"/>
      <c r="R32" s="47"/>
      <c r="S32" s="47"/>
    </row>
    <row r="33" spans="1:19" x14ac:dyDescent="0.25">
      <c r="L33" s="184">
        <v>99.202524276633184</v>
      </c>
      <c r="N33" s="53"/>
      <c r="O33" s="65"/>
      <c r="P33" s="47"/>
      <c r="Q33" s="47"/>
      <c r="R33" s="47"/>
      <c r="S33" s="47"/>
    </row>
    <row r="34" spans="1:19" ht="23.25" customHeight="1" x14ac:dyDescent="0.3">
      <c r="A34" s="213" t="s">
        <v>38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N34" s="53"/>
      <c r="O34" s="66"/>
      <c r="P34" s="47"/>
      <c r="Q34" s="47"/>
      <c r="R34" s="47"/>
      <c r="S34" s="47"/>
    </row>
    <row r="35" spans="1:19" ht="18.75" customHeight="1" x14ac:dyDescent="0.25">
      <c r="B35" s="203" t="s">
        <v>39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N35" s="47"/>
      <c r="O35" s="47"/>
      <c r="P35" s="47"/>
      <c r="Q35" s="47"/>
      <c r="R35" s="47"/>
      <c r="S35" s="47"/>
    </row>
    <row r="36" spans="1:19" ht="12.75" customHeight="1" x14ac:dyDescent="0.25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N36" s="47"/>
      <c r="O36" s="47"/>
      <c r="P36" s="47"/>
      <c r="Q36" s="47"/>
      <c r="R36" s="47"/>
      <c r="S36" s="47"/>
    </row>
    <row r="37" spans="1:19" ht="12.75" customHeight="1" x14ac:dyDescent="0.25">
      <c r="B37" s="69" t="s">
        <v>40</v>
      </c>
      <c r="C37" s="70"/>
      <c r="D37" s="71" t="s">
        <v>4</v>
      </c>
      <c r="E37" s="71" t="s">
        <v>4</v>
      </c>
      <c r="F37" s="71" t="s">
        <v>4</v>
      </c>
      <c r="G37" s="71" t="s">
        <v>4</v>
      </c>
      <c r="H37" s="71" t="s">
        <v>4</v>
      </c>
      <c r="I37" s="71"/>
      <c r="J37" s="71"/>
      <c r="K37" s="208"/>
      <c r="L37" s="209"/>
      <c r="N37" s="47"/>
      <c r="O37" s="47"/>
      <c r="P37" s="47"/>
      <c r="Q37" s="47"/>
      <c r="R37" s="47"/>
      <c r="S37" s="47"/>
    </row>
    <row r="38" spans="1:19" ht="12.75" customHeight="1" x14ac:dyDescent="0.25">
      <c r="B38" s="69" t="s">
        <v>41</v>
      </c>
      <c r="C38" s="70"/>
      <c r="D38" s="72">
        <v>40</v>
      </c>
      <c r="E38" s="72">
        <v>45</v>
      </c>
      <c r="F38" s="72">
        <v>45</v>
      </c>
      <c r="G38" s="72">
        <v>50</v>
      </c>
      <c r="H38" s="72">
        <v>60</v>
      </c>
      <c r="I38" s="72"/>
      <c r="J38" s="72"/>
      <c r="K38" s="208"/>
      <c r="L38" s="209"/>
      <c r="N38" s="47"/>
      <c r="O38" s="47"/>
      <c r="P38" s="47"/>
      <c r="Q38" s="47"/>
      <c r="R38" s="47"/>
      <c r="S38" s="47"/>
    </row>
    <row r="39" spans="1:19" ht="12.75" customHeight="1" x14ac:dyDescent="0.25">
      <c r="B39" s="69" t="s">
        <v>42</v>
      </c>
      <c r="C39" s="70"/>
      <c r="D39" s="72">
        <v>10</v>
      </c>
      <c r="E39" s="72">
        <v>10</v>
      </c>
      <c r="F39" s="72">
        <v>12</v>
      </c>
      <c r="G39" s="72">
        <v>12</v>
      </c>
      <c r="H39" s="72">
        <v>12</v>
      </c>
      <c r="I39" s="72"/>
      <c r="J39" s="72"/>
      <c r="K39" s="210"/>
      <c r="L39" s="211"/>
      <c r="N39" s="47"/>
      <c r="O39" s="47"/>
      <c r="P39" s="47"/>
      <c r="Q39" s="47"/>
      <c r="R39" s="47"/>
      <c r="S39" s="47"/>
    </row>
    <row r="40" spans="1:19" ht="12.75" customHeight="1" x14ac:dyDescent="0.25">
      <c r="B40" s="73" t="s">
        <v>34</v>
      </c>
      <c r="C40" s="74"/>
      <c r="D40" s="75">
        <v>0.25</v>
      </c>
      <c r="E40" s="75">
        <v>0.25</v>
      </c>
      <c r="F40" s="76">
        <v>0.75</v>
      </c>
      <c r="G40" s="76">
        <v>0.75</v>
      </c>
      <c r="H40" s="75">
        <v>0.2</v>
      </c>
      <c r="I40" s="75"/>
      <c r="J40" s="77"/>
      <c r="K40" s="78">
        <v>2.2000000000000002</v>
      </c>
      <c r="L40" s="79"/>
      <c r="N40" s="191"/>
      <c r="O40" s="181"/>
      <c r="P40" s="181"/>
      <c r="Q40" s="47"/>
      <c r="R40" s="47"/>
      <c r="S40" s="47"/>
    </row>
    <row r="41" spans="1:19" ht="12.75" customHeight="1" x14ac:dyDescent="0.25">
      <c r="B41" s="81"/>
      <c r="C41" s="9"/>
      <c r="D41" s="68"/>
      <c r="E41" s="68"/>
      <c r="F41" s="68"/>
      <c r="G41" s="68"/>
      <c r="H41" s="68"/>
      <c r="I41" s="68"/>
      <c r="J41" s="68"/>
      <c r="K41" s="82"/>
      <c r="L41" s="68"/>
      <c r="N41" s="47"/>
      <c r="O41" s="181"/>
      <c r="P41" s="181"/>
      <c r="Q41" s="47"/>
      <c r="R41" s="47"/>
      <c r="S41" s="47"/>
    </row>
    <row r="42" spans="1:19" ht="12.75" customHeight="1" x14ac:dyDescent="0.25">
      <c r="B42" s="84" t="s">
        <v>43</v>
      </c>
      <c r="C42" s="58"/>
      <c r="D42" s="85">
        <v>17.155479233226838</v>
      </c>
      <c r="E42" s="85">
        <v>18.445495207667729</v>
      </c>
      <c r="F42" s="85">
        <v>19.297252396166137</v>
      </c>
      <c r="G42" s="85">
        <v>21.93076677316294</v>
      </c>
      <c r="H42" s="85">
        <v>28.154041533546327</v>
      </c>
      <c r="I42" s="85" t="s">
        <v>101</v>
      </c>
      <c r="J42" s="85" t="s">
        <v>101</v>
      </c>
      <c r="K42" s="75">
        <v>0.93</v>
      </c>
      <c r="L42" s="86"/>
      <c r="N42" s="192"/>
      <c r="O42" s="47"/>
      <c r="P42" s="47"/>
      <c r="Q42" s="47"/>
      <c r="R42" s="47"/>
      <c r="S42" s="47"/>
    </row>
    <row r="43" spans="1:19" ht="12.75" customHeight="1" x14ac:dyDescent="0.25">
      <c r="B43" s="88"/>
      <c r="C43" s="56"/>
      <c r="D43" s="68"/>
      <c r="E43" s="68"/>
      <c r="F43" s="68"/>
      <c r="G43" s="68"/>
      <c r="H43" s="68"/>
      <c r="I43" s="9"/>
      <c r="J43" s="9"/>
      <c r="K43" s="9"/>
      <c r="L43" s="9"/>
      <c r="P43" s="87"/>
    </row>
    <row r="44" spans="1:19" ht="12.75" customHeight="1" x14ac:dyDescent="0.25">
      <c r="B44" s="7" t="s">
        <v>14</v>
      </c>
      <c r="C44" s="58"/>
      <c r="D44" s="89">
        <v>8.3299999999999999E-2</v>
      </c>
      <c r="E44" s="90"/>
      <c r="F44" s="208"/>
      <c r="G44" s="209"/>
      <c r="H44" s="209"/>
      <c r="I44" s="209"/>
      <c r="J44" s="209"/>
      <c r="K44" s="209"/>
      <c r="L44" s="209"/>
      <c r="P44" s="87"/>
    </row>
    <row r="45" spans="1:19" ht="12.75" customHeight="1" x14ac:dyDescent="0.25">
      <c r="B45" s="7" t="s">
        <v>44</v>
      </c>
      <c r="C45" s="58"/>
      <c r="D45" s="91"/>
      <c r="E45" s="90"/>
      <c r="F45" s="208"/>
      <c r="G45" s="209"/>
      <c r="H45" s="209"/>
      <c r="I45" s="209"/>
      <c r="J45" s="209"/>
      <c r="K45" s="209"/>
      <c r="L45" s="209"/>
      <c r="P45" s="87"/>
    </row>
    <row r="46" spans="1:19" ht="12.75" customHeight="1" x14ac:dyDescent="0.25">
      <c r="B46" s="7" t="s">
        <v>15</v>
      </c>
      <c r="C46" s="58"/>
      <c r="D46" s="92">
        <v>0.08</v>
      </c>
      <c r="E46" s="90"/>
      <c r="F46" s="208"/>
      <c r="G46" s="209"/>
      <c r="H46" s="209"/>
      <c r="I46" s="209"/>
      <c r="J46" s="209"/>
      <c r="K46" s="209"/>
      <c r="L46" s="209"/>
    </row>
    <row r="47" spans="1:19" ht="12.75" customHeight="1" x14ac:dyDescent="0.25">
      <c r="B47" s="7" t="s">
        <v>45</v>
      </c>
      <c r="C47" s="58"/>
      <c r="D47" s="91"/>
      <c r="E47" s="90"/>
      <c r="F47" s="86"/>
      <c r="G47" s="93"/>
      <c r="H47" s="93"/>
      <c r="I47" s="93"/>
      <c r="J47" s="93"/>
      <c r="K47" s="93"/>
      <c r="L47" s="93"/>
    </row>
    <row r="48" spans="1:19" ht="12.75" customHeight="1" x14ac:dyDescent="0.25">
      <c r="B48" s="7" t="s">
        <v>46</v>
      </c>
      <c r="C48" s="58"/>
      <c r="D48" s="94">
        <v>0</v>
      </c>
      <c r="E48" s="90"/>
      <c r="F48" s="86"/>
      <c r="G48" s="93"/>
      <c r="H48" s="93"/>
      <c r="I48" s="93"/>
      <c r="J48" s="93"/>
      <c r="K48" s="93"/>
      <c r="L48" s="93"/>
    </row>
    <row r="49" spans="2:12" ht="12.75" customHeight="1" x14ac:dyDescent="0.25">
      <c r="B49" s="7" t="s">
        <v>47</v>
      </c>
      <c r="C49" s="58"/>
      <c r="D49" s="91">
        <v>0</v>
      </c>
      <c r="E49" s="90"/>
      <c r="F49" s="86"/>
      <c r="G49" s="93"/>
      <c r="H49" s="93"/>
      <c r="I49" s="93"/>
      <c r="J49" s="93"/>
      <c r="K49" s="93"/>
      <c r="L49" s="93"/>
    </row>
    <row r="50" spans="2:12" ht="12.75" customHeight="1" x14ac:dyDescent="0.25">
      <c r="B50" s="81"/>
      <c r="C50" s="95"/>
      <c r="D50" s="90"/>
      <c r="E50" s="90"/>
      <c r="F50" s="90"/>
      <c r="G50" s="90"/>
      <c r="H50" s="90"/>
      <c r="I50" s="90"/>
      <c r="J50" s="90"/>
      <c r="K50" s="90"/>
      <c r="L50" s="90"/>
    </row>
    <row r="51" spans="2:12" ht="18.75" customHeight="1" x14ac:dyDescent="0.25">
      <c r="B51" s="203" t="s">
        <v>48</v>
      </c>
      <c r="C51" s="204"/>
      <c r="D51" s="204"/>
      <c r="E51" s="204"/>
      <c r="F51" s="204"/>
      <c r="G51" s="204"/>
      <c r="H51" s="204"/>
      <c r="I51" s="204"/>
      <c r="J51" s="204"/>
      <c r="K51" s="204"/>
      <c r="L51" s="204"/>
    </row>
    <row r="52" spans="2:12" x14ac:dyDescent="0.25">
      <c r="B52" s="81"/>
      <c r="C52" s="95"/>
      <c r="D52" s="96"/>
      <c r="E52" s="90"/>
      <c r="F52" s="90"/>
      <c r="G52" s="90"/>
      <c r="H52" s="90"/>
      <c r="I52" s="90"/>
      <c r="J52" s="90"/>
      <c r="K52" s="90"/>
      <c r="L52" s="90"/>
    </row>
    <row r="53" spans="2:12" x14ac:dyDescent="0.25">
      <c r="B53" s="13" t="s">
        <v>49</v>
      </c>
      <c r="C53" s="97">
        <v>7.2700000000000001E-2</v>
      </c>
      <c r="D53" s="98">
        <v>1</v>
      </c>
      <c r="E53" s="96"/>
      <c r="F53" s="99"/>
      <c r="G53" s="93"/>
      <c r="H53" s="93"/>
      <c r="I53" s="93"/>
      <c r="J53" s="93"/>
      <c r="K53" s="93"/>
      <c r="L53" s="93"/>
    </row>
    <row r="54" spans="2:12" x14ac:dyDescent="0.25">
      <c r="B54" s="13" t="s">
        <v>50</v>
      </c>
      <c r="C54" s="97">
        <v>2.9399999999999999E-2</v>
      </c>
      <c r="D54" s="193">
        <v>0.85</v>
      </c>
      <c r="E54" s="96"/>
      <c r="F54" s="202"/>
      <c r="G54" s="202"/>
      <c r="H54" s="202"/>
      <c r="I54" s="202"/>
      <c r="J54" s="202"/>
      <c r="K54" s="202"/>
      <c r="L54" s="202"/>
    </row>
    <row r="55" spans="2:12" x14ac:dyDescent="0.25">
      <c r="B55" s="13" t="s">
        <v>51</v>
      </c>
      <c r="C55" s="97">
        <v>7.9399999999999998E-2</v>
      </c>
      <c r="D55" s="193">
        <v>0.15</v>
      </c>
      <c r="E55" s="96"/>
      <c r="F55" s="202"/>
      <c r="G55" s="202"/>
      <c r="H55" s="202"/>
      <c r="I55" s="202"/>
      <c r="J55" s="202"/>
      <c r="K55" s="202"/>
      <c r="L55" s="202"/>
    </row>
    <row r="56" spans="2:12" x14ac:dyDescent="0.25">
      <c r="B56" s="13" t="s">
        <v>52</v>
      </c>
      <c r="C56" s="97">
        <v>6.7000000000000004E-2</v>
      </c>
      <c r="D56" s="98">
        <v>1</v>
      </c>
      <c r="E56" s="96"/>
      <c r="F56" s="99"/>
      <c r="G56" s="93"/>
      <c r="H56" s="93"/>
      <c r="I56" s="93"/>
      <c r="J56" s="93"/>
      <c r="K56" s="93"/>
      <c r="L56" s="93"/>
    </row>
    <row r="57" spans="2:12" x14ac:dyDescent="0.25">
      <c r="B57" s="13" t="s">
        <v>53</v>
      </c>
      <c r="C57" s="97">
        <v>1.23E-2</v>
      </c>
      <c r="D57" s="98">
        <v>1</v>
      </c>
      <c r="E57" s="96"/>
      <c r="F57" s="100"/>
      <c r="G57" s="93"/>
      <c r="H57" s="93"/>
      <c r="I57" s="93"/>
      <c r="J57" s="93"/>
      <c r="K57" s="93"/>
      <c r="L57" s="93"/>
    </row>
    <row r="58" spans="2:12" x14ac:dyDescent="0.25">
      <c r="B58" s="13" t="s">
        <v>54</v>
      </c>
      <c r="C58" s="97">
        <v>8.5000000000000006E-2</v>
      </c>
      <c r="D58" s="98">
        <v>1</v>
      </c>
      <c r="E58" s="96"/>
      <c r="F58" s="100"/>
      <c r="G58" s="93"/>
      <c r="H58" s="93"/>
      <c r="I58" s="93"/>
      <c r="J58" s="93"/>
      <c r="K58" s="93"/>
      <c r="L58" s="93"/>
    </row>
    <row r="59" spans="2:12" ht="15.75" thickBot="1" x14ac:dyDescent="0.3">
      <c r="B59" s="13" t="s">
        <v>55</v>
      </c>
      <c r="C59" s="97">
        <v>0</v>
      </c>
      <c r="D59" s="98">
        <v>1</v>
      </c>
      <c r="E59" s="96"/>
      <c r="F59" s="86"/>
      <c r="G59" s="93"/>
      <c r="H59" s="93"/>
      <c r="I59" s="93"/>
      <c r="J59" s="93"/>
      <c r="K59" s="93"/>
      <c r="L59" s="93"/>
    </row>
    <row r="60" spans="2:12" ht="15.75" thickTop="1" x14ac:dyDescent="0.25">
      <c r="B60" s="22" t="s">
        <v>56</v>
      </c>
      <c r="C60" s="101">
        <v>0.27390000000000003</v>
      </c>
      <c r="D60" s="22"/>
    </row>
    <row r="62" spans="2:12" ht="19.5" customHeight="1" x14ac:dyDescent="0.25">
      <c r="B62" s="203" t="s">
        <v>57</v>
      </c>
      <c r="C62" s="204"/>
      <c r="D62" s="204"/>
      <c r="E62" s="204"/>
      <c r="F62" s="204"/>
      <c r="G62" s="204"/>
      <c r="H62" s="204"/>
      <c r="I62" s="204"/>
      <c r="J62" s="204"/>
      <c r="K62" s="204"/>
      <c r="L62" s="204"/>
    </row>
    <row r="63" spans="2:12" ht="19.5" customHeight="1" x14ac:dyDescent="0.25"/>
    <row r="64" spans="2:12" ht="16.5" customHeight="1" x14ac:dyDescent="0.25">
      <c r="B64" s="102" t="s">
        <v>58</v>
      </c>
      <c r="C64" s="103" t="s">
        <v>59</v>
      </c>
      <c r="D64" s="104"/>
      <c r="E64" s="104"/>
      <c r="F64" s="104"/>
      <c r="G64" s="104"/>
      <c r="H64" s="104"/>
      <c r="I64" s="104"/>
      <c r="J64" s="104"/>
      <c r="K64" s="104"/>
      <c r="L64" s="104"/>
    </row>
    <row r="65" spans="2:14" x14ac:dyDescent="0.25">
      <c r="B65" s="105"/>
    </row>
    <row r="66" spans="2:14" x14ac:dyDescent="0.25">
      <c r="C66" s="106" t="s">
        <v>60</v>
      </c>
      <c r="D66" s="106" t="s">
        <v>61</v>
      </c>
      <c r="E66" s="106" t="s">
        <v>62</v>
      </c>
    </row>
    <row r="67" spans="2:14" ht="15.75" thickBot="1" x14ac:dyDescent="0.3">
      <c r="B67" s="107" t="s">
        <v>63</v>
      </c>
      <c r="C67" s="108"/>
      <c r="D67" s="109">
        <v>1878</v>
      </c>
      <c r="E67" s="110"/>
      <c r="F67" s="104"/>
      <c r="G67" s="104"/>
      <c r="H67" s="104"/>
      <c r="I67" s="104"/>
      <c r="J67" s="104"/>
      <c r="K67" s="104"/>
      <c r="L67" s="104"/>
    </row>
    <row r="68" spans="2:14" ht="15.75" thickTop="1" x14ac:dyDescent="0.25">
      <c r="B68" s="13" t="s">
        <v>64</v>
      </c>
      <c r="C68" s="103" t="s">
        <v>2</v>
      </c>
      <c r="D68" s="111">
        <v>98.697999999999993</v>
      </c>
      <c r="E68" s="112">
        <v>6.0999999999999999E-2</v>
      </c>
      <c r="F68" s="113"/>
      <c r="G68" s="205"/>
      <c r="H68" s="205"/>
      <c r="I68" s="205"/>
      <c r="J68" s="205"/>
      <c r="K68" s="205"/>
      <c r="L68" s="205"/>
    </row>
    <row r="69" spans="2:14" x14ac:dyDescent="0.25">
      <c r="B69" s="13" t="s">
        <v>65</v>
      </c>
      <c r="C69" s="103" t="s">
        <v>2</v>
      </c>
      <c r="D69" s="114">
        <v>50</v>
      </c>
      <c r="E69" s="115"/>
      <c r="F69" s="206"/>
      <c r="G69" s="207"/>
      <c r="H69" s="207"/>
      <c r="I69" s="207"/>
      <c r="J69" s="207"/>
      <c r="K69" s="207"/>
      <c r="L69" s="207"/>
    </row>
    <row r="70" spans="2:14" x14ac:dyDescent="0.25">
      <c r="B70" s="13" t="s">
        <v>66</v>
      </c>
      <c r="C70" s="103" t="s">
        <v>2</v>
      </c>
      <c r="D70" s="114">
        <v>200</v>
      </c>
      <c r="E70" s="115"/>
      <c r="F70" s="104"/>
      <c r="G70" s="104"/>
      <c r="H70" s="104"/>
      <c r="I70" s="104"/>
      <c r="J70" s="104"/>
      <c r="K70" s="104"/>
      <c r="L70" s="104"/>
    </row>
    <row r="71" spans="2:14" x14ac:dyDescent="0.25">
      <c r="B71" s="13" t="s">
        <v>67</v>
      </c>
      <c r="C71" s="103" t="s">
        <v>2</v>
      </c>
      <c r="D71" s="114">
        <v>10</v>
      </c>
      <c r="E71" s="116"/>
      <c r="F71" s="104"/>
      <c r="G71" s="104"/>
      <c r="H71" s="104"/>
      <c r="I71" s="104"/>
      <c r="J71" s="104"/>
      <c r="K71" s="104"/>
      <c r="L71" s="104"/>
    </row>
    <row r="72" spans="2:14" x14ac:dyDescent="0.25">
      <c r="B72" s="13" t="s">
        <v>68</v>
      </c>
      <c r="C72" s="103" t="s">
        <v>2</v>
      </c>
      <c r="D72" s="114">
        <v>40</v>
      </c>
      <c r="E72" s="117"/>
      <c r="F72" s="104"/>
      <c r="G72" s="104"/>
      <c r="H72" s="104"/>
      <c r="I72" s="104"/>
      <c r="J72" s="104"/>
      <c r="K72" s="104"/>
      <c r="L72" s="104"/>
    </row>
    <row r="73" spans="2:14" x14ac:dyDescent="0.25">
      <c r="B73" s="13" t="s">
        <v>69</v>
      </c>
      <c r="C73" s="103" t="s">
        <v>2</v>
      </c>
      <c r="D73" s="114">
        <v>40</v>
      </c>
      <c r="E73" s="118">
        <v>2.6327879513092196E-2</v>
      </c>
      <c r="F73" s="119"/>
      <c r="G73" s="93"/>
      <c r="H73" s="104"/>
      <c r="I73" s="104"/>
      <c r="J73" s="104"/>
      <c r="K73" s="104"/>
      <c r="L73" s="104"/>
    </row>
    <row r="74" spans="2:14" x14ac:dyDescent="0.25">
      <c r="B74" s="13" t="s">
        <v>70</v>
      </c>
      <c r="C74" s="103" t="s">
        <v>2</v>
      </c>
      <c r="D74" s="114">
        <v>0</v>
      </c>
      <c r="E74" s="118">
        <v>0</v>
      </c>
      <c r="F74" s="104"/>
      <c r="G74" s="104"/>
      <c r="H74" s="104"/>
      <c r="I74" s="104"/>
      <c r="J74" s="104"/>
      <c r="K74" s="104"/>
      <c r="L74" s="104"/>
    </row>
    <row r="75" spans="2:14" x14ac:dyDescent="0.25">
      <c r="B75" s="13" t="s">
        <v>71</v>
      </c>
      <c r="C75" s="103" t="s">
        <v>2</v>
      </c>
      <c r="D75" s="114">
        <v>0</v>
      </c>
      <c r="E75" s="118">
        <v>0</v>
      </c>
      <c r="F75" s="104"/>
      <c r="G75" s="104"/>
      <c r="H75" s="104"/>
      <c r="I75" s="104"/>
      <c r="J75" s="104"/>
      <c r="K75" s="104"/>
      <c r="L75" s="104"/>
    </row>
    <row r="76" spans="2:14" x14ac:dyDescent="0.25">
      <c r="B76" s="13" t="s">
        <v>72</v>
      </c>
      <c r="C76" s="103" t="s">
        <v>2</v>
      </c>
      <c r="D76" s="114">
        <v>80</v>
      </c>
      <c r="E76" s="118">
        <v>5.2655759026184391E-2</v>
      </c>
      <c r="F76" s="104"/>
      <c r="G76" s="104"/>
      <c r="H76" s="104"/>
      <c r="I76" s="104"/>
      <c r="J76" s="104"/>
      <c r="K76" s="104"/>
      <c r="L76" s="104"/>
    </row>
    <row r="77" spans="2:14" x14ac:dyDescent="0.25">
      <c r="B77" s="13" t="s">
        <v>73</v>
      </c>
      <c r="C77" s="103" t="s">
        <v>2</v>
      </c>
      <c r="D77" s="114">
        <v>0</v>
      </c>
      <c r="E77" s="118">
        <v>0</v>
      </c>
      <c r="F77" s="120"/>
      <c r="G77" s="104"/>
      <c r="H77" s="104"/>
      <c r="I77" s="104"/>
      <c r="J77" s="104"/>
      <c r="K77" s="104"/>
      <c r="L77" s="104"/>
    </row>
    <row r="78" spans="2:14" ht="15.75" thickBot="1" x14ac:dyDescent="0.3">
      <c r="B78" s="13" t="s">
        <v>74</v>
      </c>
      <c r="C78" s="121" t="s">
        <v>2</v>
      </c>
      <c r="D78" s="122">
        <v>411.18885500000005</v>
      </c>
      <c r="E78" s="123">
        <v>0.69750000000000001</v>
      </c>
      <c r="F78" s="104"/>
      <c r="G78" s="124"/>
      <c r="H78" s="124"/>
      <c r="I78" s="124"/>
      <c r="J78" s="124"/>
      <c r="K78" s="124"/>
      <c r="L78" s="124"/>
      <c r="N78" s="83"/>
    </row>
    <row r="79" spans="2:14" ht="15.75" thickTop="1" x14ac:dyDescent="0.25">
      <c r="B79" s="125" t="s">
        <v>75</v>
      </c>
      <c r="C79" s="126"/>
      <c r="D79" s="127">
        <v>948.11314500000003</v>
      </c>
      <c r="E79" s="194"/>
    </row>
    <row r="81" spans="2:14" ht="15.75" thickBot="1" x14ac:dyDescent="0.3">
      <c r="B81" s="129"/>
      <c r="C81" s="57"/>
      <c r="D81" s="130"/>
      <c r="E81" s="130"/>
    </row>
    <row r="82" spans="2:14" ht="16.5" thickTop="1" thickBot="1" x14ac:dyDescent="0.3">
      <c r="B82" s="131" t="s">
        <v>76</v>
      </c>
      <c r="C82" s="131"/>
      <c r="D82" s="132">
        <v>0.50485257987220444</v>
      </c>
      <c r="E82" s="131"/>
    </row>
    <row r="83" spans="2:14" ht="15.75" thickTop="1" x14ac:dyDescent="0.25"/>
    <row r="84" spans="2:14" x14ac:dyDescent="0.25">
      <c r="B84" s="2" t="s">
        <v>77</v>
      </c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2:14" x14ac:dyDescent="0.25">
      <c r="B85" s="81"/>
      <c r="C85" s="133" t="s">
        <v>78</v>
      </c>
      <c r="D85" s="134"/>
      <c r="E85" s="9"/>
      <c r="F85" s="9"/>
      <c r="G85" s="9"/>
      <c r="H85" s="9"/>
      <c r="I85" s="9"/>
      <c r="J85" s="9"/>
      <c r="K85" s="9"/>
      <c r="L85" s="9"/>
    </row>
    <row r="86" spans="2:14" x14ac:dyDescent="0.25">
      <c r="B86" s="13" t="s">
        <v>79</v>
      </c>
      <c r="C86" s="135">
        <v>0</v>
      </c>
      <c r="D86" s="134"/>
      <c r="E86" s="86"/>
      <c r="F86" s="93"/>
      <c r="G86" s="93"/>
      <c r="H86" s="93"/>
      <c r="I86" s="93"/>
      <c r="J86" s="93"/>
      <c r="K86" s="93"/>
      <c r="L86" s="93"/>
    </row>
    <row r="87" spans="2:14" ht="15.75" thickBot="1" x14ac:dyDescent="0.3">
      <c r="B87" s="136" t="s">
        <v>80</v>
      </c>
      <c r="C87" s="137">
        <v>0</v>
      </c>
      <c r="D87" s="134"/>
      <c r="E87" s="86"/>
      <c r="F87" s="93"/>
      <c r="G87" s="93"/>
      <c r="H87" s="93"/>
      <c r="I87" s="93"/>
      <c r="J87" s="93"/>
      <c r="K87" s="93"/>
      <c r="L87" s="93"/>
    </row>
    <row r="88" spans="2:14" ht="15.75" thickTop="1" x14ac:dyDescent="0.25">
      <c r="B88" s="138" t="s">
        <v>81</v>
      </c>
      <c r="C88" s="139">
        <v>0</v>
      </c>
      <c r="D88" s="134"/>
      <c r="E88" s="9"/>
      <c r="F88" s="9"/>
      <c r="G88" s="9"/>
      <c r="H88" s="9"/>
      <c r="I88" s="9"/>
      <c r="J88" s="9"/>
      <c r="K88" s="9"/>
      <c r="L88" s="9"/>
    </row>
    <row r="90" spans="2:14" x14ac:dyDescent="0.25">
      <c r="B90" s="140" t="s">
        <v>82</v>
      </c>
      <c r="C90" s="141"/>
      <c r="D90" s="142"/>
      <c r="E90" s="142"/>
      <c r="F90" s="142"/>
      <c r="G90" s="142"/>
      <c r="H90" s="142"/>
      <c r="I90" s="142"/>
      <c r="J90" s="142"/>
      <c r="K90" s="142"/>
      <c r="L90" s="142"/>
    </row>
    <row r="91" spans="2:14" x14ac:dyDescent="0.25">
      <c r="B91" s="143"/>
      <c r="C91" s="144"/>
      <c r="D91" s="144"/>
      <c r="E91" s="9"/>
      <c r="F91" s="9"/>
      <c r="G91" s="9"/>
      <c r="H91" s="9"/>
      <c r="I91" s="9"/>
      <c r="J91" s="9"/>
      <c r="K91" s="9"/>
      <c r="L91" s="9"/>
    </row>
    <row r="92" spans="2:14" x14ac:dyDescent="0.25">
      <c r="B92" s="145"/>
      <c r="C92" s="3" t="s">
        <v>84</v>
      </c>
      <c r="D92" s="3"/>
      <c r="E92" s="3"/>
      <c r="F92" s="3"/>
      <c r="G92" s="3"/>
      <c r="H92" s="3"/>
      <c r="I92" s="3"/>
      <c r="J92" s="3"/>
      <c r="K92" s="3"/>
      <c r="L92" s="3"/>
    </row>
    <row r="93" spans="2:14" x14ac:dyDescent="0.25">
      <c r="B93" s="81"/>
      <c r="C93" s="144"/>
      <c r="D93" s="9"/>
      <c r="E93" s="9"/>
      <c r="F93" s="9"/>
      <c r="G93" s="9"/>
      <c r="H93" s="9"/>
      <c r="I93" s="9"/>
      <c r="J93" s="9"/>
      <c r="K93" s="9"/>
      <c r="L93" s="9"/>
    </row>
    <row r="94" spans="2:14" x14ac:dyDescent="0.25">
      <c r="B94" s="146" t="s">
        <v>85</v>
      </c>
      <c r="C94" s="147">
        <v>0.115</v>
      </c>
      <c r="D94" s="9"/>
      <c r="E94" s="148">
        <v>0.115</v>
      </c>
      <c r="F94" s="201"/>
      <c r="G94" s="200"/>
      <c r="H94" s="200"/>
      <c r="I94" s="200"/>
      <c r="J94" s="200"/>
      <c r="K94" s="200"/>
      <c r="L94" s="200"/>
    </row>
    <row r="95" spans="2:14" x14ac:dyDescent="0.25">
      <c r="B95" s="146" t="s">
        <v>86</v>
      </c>
      <c r="C95" s="147">
        <v>1.0999999999999999E-2</v>
      </c>
      <c r="D95" s="9"/>
      <c r="E95" s="148">
        <v>1.0999999999999999E-2</v>
      </c>
      <c r="F95" s="201"/>
      <c r="G95" s="200"/>
      <c r="H95" s="200"/>
      <c r="I95" s="200"/>
      <c r="J95" s="200"/>
      <c r="K95" s="200"/>
      <c r="L95" s="200"/>
    </row>
    <row r="96" spans="2:14" ht="15.75" thickBot="1" x14ac:dyDescent="0.3">
      <c r="B96" s="149" t="s">
        <v>87</v>
      </c>
      <c r="C96" s="150">
        <v>6.8000000000000005E-2</v>
      </c>
      <c r="D96" s="9"/>
      <c r="E96" s="148">
        <v>6.8000000000000005E-2</v>
      </c>
      <c r="F96" s="201"/>
      <c r="G96" s="200"/>
      <c r="H96" s="200"/>
      <c r="I96" s="200"/>
      <c r="J96" s="200"/>
      <c r="K96" s="200"/>
      <c r="L96" s="200"/>
      <c r="N96" s="83"/>
    </row>
    <row r="97" spans="2:12" ht="15.75" thickTop="1" x14ac:dyDescent="0.25">
      <c r="B97" s="151" t="s">
        <v>88</v>
      </c>
      <c r="C97" s="152">
        <v>0.19400000000000001</v>
      </c>
      <c r="D97" s="9"/>
      <c r="E97" s="9"/>
      <c r="F97" s="9"/>
      <c r="G97" s="9"/>
      <c r="H97" s="9"/>
      <c r="I97" s="9"/>
      <c r="J97" s="9"/>
      <c r="K97" s="9"/>
      <c r="L97" s="9"/>
    </row>
    <row r="98" spans="2:12" x14ac:dyDescent="0.25">
      <c r="B98" s="153"/>
      <c r="C98" s="144"/>
      <c r="D98" s="144"/>
      <c r="E98" s="9"/>
      <c r="F98" s="9"/>
      <c r="G98" s="9"/>
      <c r="H98" s="9"/>
      <c r="I98" s="9"/>
      <c r="J98" s="9"/>
      <c r="K98" s="9"/>
      <c r="L98" s="9"/>
    </row>
    <row r="99" spans="2:12" x14ac:dyDescent="0.25">
      <c r="B99" s="13" t="s">
        <v>89</v>
      </c>
      <c r="C99" s="154">
        <v>4.9000000000000002E-2</v>
      </c>
      <c r="D99" s="144"/>
      <c r="E99" s="148">
        <v>4.9000000000000002E-2</v>
      </c>
      <c r="F99" s="201"/>
      <c r="G99" s="200"/>
      <c r="H99" s="200"/>
      <c r="I99" s="200"/>
      <c r="J99" s="200"/>
      <c r="K99" s="200"/>
      <c r="L99" s="200"/>
    </row>
    <row r="100" spans="2:12" x14ac:dyDescent="0.25">
      <c r="B100" s="156"/>
      <c r="C100" s="144"/>
      <c r="D100" s="144"/>
      <c r="E100" s="9"/>
      <c r="F100" s="9"/>
      <c r="G100" s="9"/>
      <c r="H100" s="9"/>
      <c r="I100" s="9"/>
      <c r="J100" s="9"/>
      <c r="K100" s="9"/>
    </row>
    <row r="101" spans="2:12" x14ac:dyDescent="0.25">
      <c r="B101" s="13" t="s">
        <v>90</v>
      </c>
      <c r="C101" s="154">
        <v>7.5999999999999998E-2</v>
      </c>
      <c r="D101" s="144"/>
      <c r="E101" s="148">
        <v>2.3E-2</v>
      </c>
      <c r="F101" s="201"/>
      <c r="G101" s="200"/>
      <c r="H101" s="200"/>
      <c r="I101" s="200"/>
      <c r="J101" s="200"/>
      <c r="K101" s="200"/>
      <c r="L101" s="200"/>
    </row>
    <row r="103" spans="2:12" x14ac:dyDescent="0.25">
      <c r="B103" s="197" t="s">
        <v>91</v>
      </c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</row>
    <row r="105" spans="2:12" ht="15.75" thickBot="1" x14ac:dyDescent="0.3">
      <c r="B105" s="13" t="s">
        <v>92</v>
      </c>
      <c r="C105" s="157">
        <v>0.02</v>
      </c>
      <c r="E105" s="199"/>
      <c r="F105" s="200"/>
      <c r="G105" s="200"/>
      <c r="H105" s="200"/>
      <c r="I105" s="200"/>
      <c r="J105" s="200"/>
      <c r="K105" s="200"/>
      <c r="L105" s="200"/>
    </row>
    <row r="106" spans="2:12" ht="15.75" thickTop="1" x14ac:dyDescent="0.25">
      <c r="B106" s="138" t="s">
        <v>93</v>
      </c>
      <c r="C106" s="158">
        <v>0.02</v>
      </c>
    </row>
    <row r="108" spans="2:12" x14ac:dyDescent="0.25">
      <c r="B108" s="197" t="s">
        <v>94</v>
      </c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</row>
    <row r="110" spans="2:12" x14ac:dyDescent="0.25">
      <c r="B110" s="13" t="s">
        <v>95</v>
      </c>
      <c r="C110" s="159">
        <v>3.25</v>
      </c>
      <c r="D110" s="195"/>
      <c r="E110" s="199"/>
      <c r="F110" s="200"/>
      <c r="G110" s="200"/>
      <c r="H110" s="200"/>
      <c r="I110" s="200"/>
      <c r="J110" s="200"/>
      <c r="K110" s="200"/>
      <c r="L110" s="200"/>
    </row>
    <row r="111" spans="2:12" x14ac:dyDescent="0.25">
      <c r="B111" s="13" t="s">
        <v>32</v>
      </c>
      <c r="C111" s="160">
        <v>8</v>
      </c>
      <c r="D111" s="196"/>
      <c r="E111" s="199"/>
      <c r="F111" s="200"/>
      <c r="G111" s="200"/>
      <c r="H111" s="200"/>
      <c r="I111" s="200"/>
      <c r="J111" s="200"/>
      <c r="K111" s="200"/>
      <c r="L111" s="200"/>
    </row>
    <row r="113" spans="2:12" x14ac:dyDescent="0.25">
      <c r="B113" s="197" t="s">
        <v>96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</row>
    <row r="114" spans="2:12" x14ac:dyDescent="0.25">
      <c r="B114" s="81"/>
      <c r="C114" s="9"/>
      <c r="D114" s="9"/>
      <c r="E114" s="9"/>
      <c r="F114" s="9"/>
    </row>
    <row r="115" spans="2:12" ht="50.25" customHeight="1" x14ac:dyDescent="0.25">
      <c r="B115" s="161" t="s">
        <v>97</v>
      </c>
      <c r="C115" s="162" t="s">
        <v>98</v>
      </c>
      <c r="D115" s="163"/>
      <c r="E115" s="162" t="s">
        <v>99</v>
      </c>
      <c r="F115" s="164"/>
    </row>
    <row r="116" spans="2:12" x14ac:dyDescent="0.25">
      <c r="B116" s="165" t="s">
        <v>100</v>
      </c>
      <c r="C116" s="166">
        <v>0.68100000000000005</v>
      </c>
      <c r="D116" s="164"/>
      <c r="E116" s="167"/>
      <c r="F116" s="9"/>
    </row>
    <row r="117" spans="2:12" x14ac:dyDescent="0.25">
      <c r="B117" s="165" t="s">
        <v>88</v>
      </c>
      <c r="C117" s="166">
        <v>0.19400000000000001</v>
      </c>
      <c r="D117" s="164"/>
      <c r="E117" s="166">
        <v>0.28487518355359764</v>
      </c>
      <c r="F117" s="9"/>
    </row>
    <row r="118" spans="2:12" x14ac:dyDescent="0.25">
      <c r="B118" s="165" t="s">
        <v>89</v>
      </c>
      <c r="C118" s="166">
        <v>4.9000000000000002E-2</v>
      </c>
      <c r="D118" s="164"/>
      <c r="E118" s="166">
        <v>7.1953010279001473E-2</v>
      </c>
      <c r="F118" s="9"/>
    </row>
    <row r="119" spans="2:12" x14ac:dyDescent="0.25">
      <c r="B119" s="165" t="s">
        <v>90</v>
      </c>
      <c r="C119" s="166">
        <v>7.5999999999999998E-2</v>
      </c>
      <c r="D119" s="164"/>
      <c r="E119" s="166">
        <v>0.11160058737151247</v>
      </c>
      <c r="F119" s="9"/>
    </row>
    <row r="120" spans="2:12" x14ac:dyDescent="0.25">
      <c r="B120" s="88"/>
      <c r="C120" s="56"/>
      <c r="D120" s="56"/>
      <c r="E120" s="56"/>
      <c r="F120" s="56"/>
    </row>
  </sheetData>
  <protectedRanges>
    <protectedRange algorithmName="SHA-512" hashValue="zrr1YC170iD4z5ngO6i+dvye2WxwMuZwyCItKXOM0Fb0EC895yDhie8vErJXeoL6fSMcx6aoO1sn5XcoWfI8lg==" saltValue="T/jZUAo6mJPMXMKTIHv+sw==" spinCount="100000" sqref="G40:J40 C48:D49" name="Inputcellen_1"/>
    <protectedRange algorithmName="SHA-512" hashValue="zrr1YC170iD4z5ngO6i+dvye2WxwMuZwyCItKXOM0Fb0EC895yDhie8vErJXeoL6fSMcx6aoO1sn5XcoWfI8lg==" saltValue="T/jZUAo6mJPMXMKTIHv+sw==" spinCount="100000" sqref="C57:D59 C54:D55" name="Inputcellen"/>
    <protectedRange algorithmName="SHA-512" hashValue="zrr1YC170iD4z5ngO6i+dvye2WxwMuZwyCItKXOM0Fb0EC895yDhie8vErJXeoL6fSMcx6aoO1sn5XcoWfI8lg==" saltValue="T/jZUAo6mJPMXMKTIHv+sw==" spinCount="100000" sqref="D71:D72 D75 C68:C78 E68:E69 E73:E78" name="Inputcellen_2"/>
    <protectedRange algorithmName="SHA-512" hashValue="zrr1YC170iD4z5ngO6i+dvye2WxwMuZwyCItKXOM0Fb0EC895yDhie8vErJXeoL6fSMcx6aoO1sn5XcoWfI8lg==" saltValue="T/jZUAo6mJPMXMKTIHv+sw==" spinCount="100000" sqref="C86:C87" name="Inputcellen_3"/>
    <protectedRange algorithmName="SHA-512" hashValue="zrr1YC170iD4z5ngO6i+dvye2WxwMuZwyCItKXOM0Fb0EC895yDhie8vErJXeoL6fSMcx6aoO1sn5XcoWfI8lg==" saltValue="T/jZUAo6mJPMXMKTIHv+sw==" spinCount="100000" sqref="C94:C96 C99 C101" name="Inputcellen_4"/>
    <protectedRange algorithmName="SHA-512" hashValue="zrr1YC170iD4z5ngO6i+dvye2WxwMuZwyCItKXOM0Fb0EC895yDhie8vErJXeoL6fSMcx6aoO1sn5XcoWfI8lg==" saltValue="T/jZUAo6mJPMXMKTIHv+sw==" spinCount="100000" sqref="C105" name="Inputcellen_5"/>
    <protectedRange algorithmName="SHA-512" hashValue="zrr1YC170iD4z5ngO6i+dvye2WxwMuZwyCItKXOM0Fb0EC895yDhie8vErJXeoL6fSMcx6aoO1sn5XcoWfI8lg==" saltValue="T/jZUAo6mJPMXMKTIHv+sw==" spinCount="100000" sqref="D40:F40" name="Inputcellen_1_1"/>
  </protectedRanges>
  <mergeCells count="27">
    <mergeCell ref="K37:L37"/>
    <mergeCell ref="B1:L1"/>
    <mergeCell ref="A3:L3"/>
    <mergeCell ref="B28:C28"/>
    <mergeCell ref="A34:L34"/>
    <mergeCell ref="B35:L35"/>
    <mergeCell ref="F95:L95"/>
    <mergeCell ref="K38:L38"/>
    <mergeCell ref="K39:L39"/>
    <mergeCell ref="F44:L44"/>
    <mergeCell ref="F45:L45"/>
    <mergeCell ref="F46:L46"/>
    <mergeCell ref="B51:L51"/>
    <mergeCell ref="F54:L55"/>
    <mergeCell ref="B62:L62"/>
    <mergeCell ref="G68:L68"/>
    <mergeCell ref="F69:L69"/>
    <mergeCell ref="F94:L94"/>
    <mergeCell ref="B108:L108"/>
    <mergeCell ref="E110:L110"/>
    <mergeCell ref="E111:L111"/>
    <mergeCell ref="B113:L113"/>
    <mergeCell ref="F96:L96"/>
    <mergeCell ref="F99:L99"/>
    <mergeCell ref="F101:L101"/>
    <mergeCell ref="B103:L103"/>
    <mergeCell ref="E105:L105"/>
  </mergeCells>
  <conditionalFormatting sqref="C53:D59">
    <cfRule type="expression" dxfId="3" priority="4">
      <formula>$C$74="Opslag"</formula>
    </cfRule>
  </conditionalFormatting>
  <conditionalFormatting sqref="K40">
    <cfRule type="cellIs" dxfId="2" priority="1" operator="greaterThan">
      <formula>1</formula>
    </cfRule>
    <cfRule type="cellIs" dxfId="1" priority="2" operator="lessThan">
      <formula>1</formula>
    </cfRule>
    <cfRule type="cellIs" dxfId="0" priority="3" operator="equal">
      <formula>1</formula>
    </cfRule>
  </conditionalFormatting>
  <dataValidations count="3">
    <dataValidation type="list" allowBlank="1" showInputMessage="1" showErrorMessage="1" sqref="C68:C78">
      <formula1>$R$2:$R$3</formula1>
    </dataValidation>
    <dataValidation type="list" allowBlank="1" showInputMessage="1" showErrorMessage="1" sqref="D37:J37">
      <formula1>$Q$2:$Q$6</formula1>
    </dataValidation>
    <dataValidation type="list" allowBlank="1" showInputMessage="1" showErrorMessage="1" sqref="D38:J38">
      <formula1>INDIRECT(D37)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'H:\NSDMH\2. Inkoop\11.Tarieven en indexering\Tarieven 2021 - discussie\Model per product\J&amp;O-Behandeling\Groepsbehandeling\Nieuwe diensten\Nieuwe diensten check Barbara\[Algemeen rekenmodel MH_KDC_Groepsbehandeling.xlsx]Productiviteitsprofielen'!#REF!</xm:f>
          </x14:formula1>
          <xm:sqref>C64</xm:sqref>
        </x14:dataValidation>
        <x14:dataValidation type="list" allowBlank="1" showInputMessage="1" showErrorMessage="1">
          <x14:formula1>
            <xm:f>'H:\NSDMH\2. Inkoop\11.Tarieven en indexering\Tarieven 2021 - discussie\Model per product\J&amp;O-Behandeling\Groepsbehandeling\Nieuwe diensten\Nieuwe diensten check Barbara\[Algemeen rekenmodel MH_KDC_Groepsbehandeling.xlsx]CAO_VVT'!#REF!</xm:f>
          </x14:formula1>
          <xm:sqref>D39:J39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41I03-Naschools intensief</vt:lpstr>
      <vt:lpstr>41I04-Naschools intensief zwaar</vt:lpstr>
      <vt:lpstr>41K03-Kort en intensief</vt:lpstr>
      <vt:lpstr>41A18-KDC Dagbesteding</vt:lpstr>
      <vt:lpstr>41K03-Groepsbehandeling KDC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Dam, Wolter van</dc:creator>
  <cp:lastModifiedBy>Brouwer, Yvonne</cp:lastModifiedBy>
  <dcterms:created xsi:type="dcterms:W3CDTF">2021-03-11T08:15:45Z</dcterms:created>
  <dcterms:modified xsi:type="dcterms:W3CDTF">2021-03-16T10:12:21Z</dcterms:modified>
</cp:coreProperties>
</file>