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SDMH\2. Inkoop\11.Tarieven en indexering\Tarieven 2021 - discussie\Tariefstelling 2018\"/>
    </mc:Choice>
  </mc:AlternateContent>
  <bookViews>
    <workbookView xWindow="0" yWindow="0" windowWidth="20490" windowHeight="7620"/>
  </bookViews>
  <sheets>
    <sheet name="Algemeen rekenmodel HBH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3" i="1"/>
  <c r="F10" i="1"/>
  <c r="A9" i="1"/>
  <c r="A8" i="1"/>
  <c r="F6" i="1"/>
  <c r="F4" i="1"/>
  <c r="F7" i="1" l="1"/>
  <c r="F8" i="1"/>
  <c r="F9" i="1"/>
  <c r="F11" i="1" l="1"/>
  <c r="F18" i="1" s="1"/>
  <c r="F20" i="1" s="1"/>
  <c r="F23" i="1" s="1"/>
  <c r="F24" i="1" s="1"/>
  <c r="F25" i="1" s="1"/>
</calcChain>
</file>

<file path=xl/sharedStrings.xml><?xml version="1.0" encoding="utf-8"?>
<sst xmlns="http://schemas.openxmlformats.org/spreadsheetml/2006/main" count="40" uniqueCount="40">
  <si>
    <t>Percentages</t>
  </si>
  <si>
    <t>Stap</t>
  </si>
  <si>
    <t>HBH - versie 2017</t>
  </si>
  <si>
    <t>A</t>
  </si>
  <si>
    <t>Bruto Loon</t>
  </si>
  <si>
    <t>B</t>
  </si>
  <si>
    <t>Jaarloon</t>
  </si>
  <si>
    <t>C</t>
  </si>
  <si>
    <t>Vakantietoeslag</t>
  </si>
  <si>
    <t>D</t>
  </si>
  <si>
    <t>Eindejaarsuitkering</t>
  </si>
  <si>
    <t>E</t>
  </si>
  <si>
    <t>Totale loonkosten</t>
  </si>
  <si>
    <t>F</t>
  </si>
  <si>
    <t>Werkgeverskosten</t>
  </si>
  <si>
    <t>G</t>
  </si>
  <si>
    <t>Overhead over totale loonkosten</t>
  </si>
  <si>
    <t>0,35  euro per werkbaar uur</t>
  </si>
  <si>
    <t>H</t>
  </si>
  <si>
    <t>Reiskosten</t>
  </si>
  <si>
    <t>Totale kosten</t>
  </si>
  <si>
    <t>I</t>
  </si>
  <si>
    <t>uren perjaar (36*52)</t>
  </si>
  <si>
    <t>J</t>
  </si>
  <si>
    <t>werkbare uren per jaar</t>
  </si>
  <si>
    <t>K</t>
  </si>
  <si>
    <t>Indirecte uren</t>
  </si>
  <si>
    <t>L</t>
  </si>
  <si>
    <t xml:space="preserve">Productieve uren per jaar </t>
  </si>
  <si>
    <t>M</t>
  </si>
  <si>
    <t xml:space="preserve">uurtarief </t>
  </si>
  <si>
    <t>N</t>
  </si>
  <si>
    <t xml:space="preserve">Marge </t>
  </si>
  <si>
    <t>O</t>
  </si>
  <si>
    <t>uurtarief incl. marge</t>
  </si>
  <si>
    <t>R</t>
  </si>
  <si>
    <t>Uurtarief basis van groepsgrote</t>
  </si>
  <si>
    <t>Minuut tarief (excl.afronding)</t>
  </si>
  <si>
    <t>Minuut tarief (afronding)</t>
  </si>
  <si>
    <t>tarief per 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</si>
</sst>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46">
    <xf numFmtId="0" fontId="0" fillId="0" borderId="0" xfId="0"/>
    <xf numFmtId="0" fontId="6" fillId="2" borderId="1" xfId="4" applyFont="1" applyBorder="1" applyAlignment="1">
      <alignment horizontal="center" vertical="center"/>
    </xf>
    <xf numFmtId="0" fontId="6" fillId="7" borderId="2" xfId="4" applyFont="1" applyFill="1" applyBorder="1" applyAlignment="1"/>
    <xf numFmtId="0" fontId="6" fillId="0" borderId="3" xfId="4" applyFont="1" applyFill="1" applyBorder="1" applyAlignment="1"/>
    <xf numFmtId="0" fontId="5" fillId="3" borderId="4" xfId="5" applyBorder="1" applyAlignment="1">
      <alignment horizontal="center" vertical="center" wrapText="1"/>
    </xf>
    <xf numFmtId="0" fontId="5" fillId="3" borderId="5" xfId="5" applyBorder="1" applyAlignment="1">
      <alignment horizontal="center" wrapText="1"/>
    </xf>
    <xf numFmtId="0" fontId="5" fillId="0" borderId="6" xfId="5" applyFill="1" applyBorder="1" applyAlignment="1">
      <alignment horizontal="center" wrapText="1"/>
    </xf>
    <xf numFmtId="0" fontId="5" fillId="3" borderId="7" xfId="5" applyBorder="1" applyAlignment="1">
      <alignment horizontal="center" wrapText="1"/>
    </xf>
    <xf numFmtId="0" fontId="5" fillId="3" borderId="8" xfId="5" applyBorder="1" applyAlignment="1">
      <alignment horizontal="center" wrapText="1"/>
    </xf>
    <xf numFmtId="10" fontId="1" fillId="4" borderId="7" xfId="6" applyNumberFormat="1" applyBorder="1" applyAlignment="1">
      <alignment horizontal="left" vertical="center" wrapText="1"/>
    </xf>
    <xf numFmtId="10" fontId="1" fillId="0" borderId="6" xfId="6" applyNumberFormat="1" applyFill="1" applyBorder="1" applyAlignment="1">
      <alignment horizontal="left" vertical="center" wrapText="1"/>
    </xf>
    <xf numFmtId="43" fontId="1" fillId="4" borderId="7" xfId="1" applyFill="1" applyBorder="1" applyAlignment="1">
      <alignment wrapText="1"/>
    </xf>
    <xf numFmtId="10" fontId="0" fillId="4" borderId="7" xfId="6" applyNumberFormat="1" applyFont="1" applyBorder="1" applyAlignment="1">
      <alignment horizontal="left" vertical="center" wrapText="1"/>
    </xf>
    <xf numFmtId="10" fontId="0" fillId="0" borderId="6" xfId="6" applyNumberFormat="1" applyFont="1" applyFill="1" applyBorder="1" applyAlignment="1">
      <alignment horizontal="left" vertical="center" wrapText="1"/>
    </xf>
    <xf numFmtId="10" fontId="5" fillId="3" borderId="4" xfId="3" applyNumberFormat="1" applyFont="1" applyFill="1" applyBorder="1" applyAlignment="1">
      <alignment horizontal="center" vertical="center" wrapText="1"/>
    </xf>
    <xf numFmtId="10" fontId="5" fillId="3" borderId="5" xfId="3" applyNumberFormat="1" applyFont="1" applyFill="1" applyBorder="1" applyAlignment="1">
      <alignment horizontal="center" wrapText="1"/>
    </xf>
    <xf numFmtId="10" fontId="5" fillId="0" borderId="6" xfId="3" applyNumberFormat="1" applyFont="1" applyFill="1" applyBorder="1" applyAlignment="1">
      <alignment horizontal="center" wrapText="1"/>
    </xf>
    <xf numFmtId="43" fontId="0" fillId="4" borderId="7" xfId="1" applyFont="1" applyFill="1" applyBorder="1" applyAlignment="1">
      <alignment wrapText="1"/>
    </xf>
    <xf numFmtId="10" fontId="4" fillId="4" borderId="7" xfId="6" applyNumberFormat="1" applyFont="1" applyBorder="1" applyAlignment="1">
      <alignment horizontal="left" vertical="center" wrapText="1"/>
    </xf>
    <xf numFmtId="10" fontId="4" fillId="0" borderId="6" xfId="6" applyNumberFormat="1" applyFont="1" applyFill="1" applyBorder="1" applyAlignment="1">
      <alignment horizontal="left" vertical="center" wrapText="1"/>
    </xf>
    <xf numFmtId="43" fontId="4" fillId="4" borderId="7" xfId="1" applyFont="1" applyFill="1" applyBorder="1" applyAlignment="1">
      <alignment wrapText="1"/>
    </xf>
    <xf numFmtId="10" fontId="0" fillId="4" borderId="7" xfId="6" applyNumberFormat="1" applyFont="1" applyBorder="1" applyAlignment="1">
      <alignment horizontal="left" vertical="top" wrapText="1"/>
    </xf>
    <xf numFmtId="10" fontId="0" fillId="0" borderId="6" xfId="6" applyNumberFormat="1" applyFont="1" applyFill="1" applyBorder="1" applyAlignment="1">
      <alignment horizontal="left" vertical="top" wrapText="1"/>
    </xf>
    <xf numFmtId="43" fontId="1" fillId="4" borderId="7" xfId="1" applyFill="1" applyBorder="1" applyAlignment="1">
      <alignment vertical="top" wrapText="1"/>
    </xf>
    <xf numFmtId="43" fontId="4" fillId="4" borderId="7" xfId="1" applyFont="1" applyFill="1" applyBorder="1" applyAlignment="1">
      <alignment vertical="center" wrapText="1"/>
    </xf>
    <xf numFmtId="43" fontId="1" fillId="4" borderId="7" xfId="1" applyFill="1" applyBorder="1" applyAlignment="1">
      <alignment vertical="center" wrapText="1"/>
    </xf>
    <xf numFmtId="10" fontId="4" fillId="8" borderId="7" xfId="7" applyNumberFormat="1" applyFont="1" applyFill="1" applyBorder="1" applyAlignment="1">
      <alignment horizontal="left" vertical="center" wrapText="1"/>
    </xf>
    <xf numFmtId="10" fontId="4" fillId="0" borderId="6" xfId="7" applyNumberFormat="1" applyFont="1" applyFill="1" applyBorder="1" applyAlignment="1">
      <alignment horizontal="left" vertical="center" wrapText="1"/>
    </xf>
    <xf numFmtId="43" fontId="1" fillId="8" borderId="7" xfId="1" applyFont="1" applyFill="1" applyBorder="1" applyAlignment="1">
      <alignment horizontal="right" vertical="center" wrapText="1"/>
    </xf>
    <xf numFmtId="10" fontId="0" fillId="6" borderId="7" xfId="8" applyNumberFormat="1" applyFont="1" applyBorder="1" applyAlignment="1">
      <alignment horizontal="left" vertical="center" wrapText="1"/>
    </xf>
    <xf numFmtId="10" fontId="0" fillId="0" borderId="6" xfId="8" applyNumberFormat="1" applyFont="1" applyFill="1" applyBorder="1" applyAlignment="1">
      <alignment horizontal="left" vertical="center" wrapText="1"/>
    </xf>
    <xf numFmtId="43" fontId="1" fillId="6" borderId="7" xfId="1" applyFill="1" applyBorder="1" applyAlignment="1">
      <alignment wrapText="1"/>
    </xf>
    <xf numFmtId="0" fontId="5" fillId="3" borderId="9" xfId="5" applyBorder="1" applyAlignment="1">
      <alignment horizontal="center" vertical="center" wrapText="1"/>
    </xf>
    <xf numFmtId="0" fontId="5" fillId="3" borderId="10" xfId="5" applyBorder="1" applyAlignment="1">
      <alignment horizontal="center" wrapText="1"/>
    </xf>
    <xf numFmtId="0" fontId="5" fillId="0" borderId="0" xfId="5" applyFill="1" applyBorder="1" applyAlignment="1">
      <alignment horizontal="center" wrapText="1"/>
    </xf>
    <xf numFmtId="10" fontId="0" fillId="4" borderId="11" xfId="6" applyNumberFormat="1" applyFont="1" applyBorder="1" applyAlignment="1">
      <alignment horizontal="left" vertical="center" wrapText="1"/>
    </xf>
    <xf numFmtId="10" fontId="1" fillId="0" borderId="12" xfId="6" applyNumberFormat="1" applyFill="1" applyBorder="1" applyAlignment="1">
      <alignment horizontal="left" vertical="center" wrapText="1"/>
    </xf>
    <xf numFmtId="43" fontId="1" fillId="4" borderId="11" xfId="1" applyFill="1" applyBorder="1" applyAlignment="1">
      <alignment vertical="center" wrapText="1"/>
    </xf>
    <xf numFmtId="0" fontId="3" fillId="3" borderId="13" xfId="5" applyFont="1" applyBorder="1" applyAlignment="1">
      <alignment horizontal="center" vertical="center" wrapText="1"/>
    </xf>
    <xf numFmtId="0" fontId="3" fillId="3" borderId="14" xfId="5" applyFont="1" applyBorder="1" applyAlignment="1">
      <alignment horizontal="center" wrapText="1"/>
    </xf>
    <xf numFmtId="0" fontId="3" fillId="0" borderId="15" xfId="5" applyFont="1" applyFill="1" applyBorder="1" applyAlignment="1">
      <alignment horizontal="center" wrapText="1"/>
    </xf>
    <xf numFmtId="10" fontId="3" fillId="7" borderId="16" xfId="6" applyNumberFormat="1" applyFont="1" applyFill="1" applyBorder="1" applyAlignment="1">
      <alignment horizontal="left" vertical="center" wrapText="1"/>
    </xf>
    <xf numFmtId="10" fontId="4" fillId="0" borderId="17" xfId="6" applyNumberFormat="1" applyFont="1" applyFill="1" applyBorder="1" applyAlignment="1">
      <alignment horizontal="left" vertical="center" wrapText="1"/>
    </xf>
    <xf numFmtId="44" fontId="3" fillId="7" borderId="16" xfId="2" applyFont="1" applyFill="1" applyBorder="1" applyAlignment="1">
      <alignment horizontal="left" vertical="center" wrapText="1"/>
    </xf>
    <xf numFmtId="0" fontId="0" fillId="0" borderId="0" xfId="0" applyFill="1"/>
    <xf numFmtId="43" fontId="1" fillId="4" borderId="7" xfId="1" applyNumberFormat="1" applyFill="1" applyBorder="1" applyAlignment="1">
      <alignment wrapText="1"/>
    </xf>
  </cellXfs>
  <cellStyles count="9">
    <cellStyle name="20% - Accent1" xfId="6" builtinId="30"/>
    <cellStyle name="20% - Accent4" xfId="8" builtinId="42"/>
    <cellStyle name="40% - Accent3" xfId="7" builtinId="39"/>
    <cellStyle name="Accent1" xfId="5" builtinId="29"/>
    <cellStyle name="Goed" xfId="4" builtinId="26"/>
    <cellStyle name="Komma" xfId="1" builtinId="3"/>
    <cellStyle name="Procent" xfId="3" builtinId="5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13" workbookViewId="0">
      <selection activeCell="M30" sqref="M30"/>
    </sheetView>
  </sheetViews>
  <sheetFormatPr defaultRowHeight="15" x14ac:dyDescent="0.25"/>
  <cols>
    <col min="1" max="1" width="15.28515625" customWidth="1"/>
    <col min="2" max="2" width="6.140625" customWidth="1"/>
    <col min="3" max="3" width="2.85546875" style="44" customWidth="1"/>
    <col min="4" max="4" width="30.85546875" customWidth="1"/>
    <col min="5" max="5" width="2.85546875" customWidth="1"/>
    <col min="6" max="6" width="25.42578125" customWidth="1"/>
  </cols>
  <sheetData>
    <row r="1" spans="1:6" x14ac:dyDescent="0.25">
      <c r="A1" s="1" t="s">
        <v>0</v>
      </c>
      <c r="B1" s="2"/>
      <c r="C1" s="3"/>
    </row>
    <row r="2" spans="1:6" x14ac:dyDescent="0.25">
      <c r="A2" s="4"/>
      <c r="B2" s="5"/>
      <c r="C2" s="6"/>
      <c r="D2" s="7" t="s">
        <v>1</v>
      </c>
      <c r="E2" s="6"/>
      <c r="F2" s="8" t="s">
        <v>2</v>
      </c>
    </row>
    <row r="3" spans="1:6" x14ac:dyDescent="0.25">
      <c r="A3" s="4"/>
      <c r="B3" s="5" t="s">
        <v>3</v>
      </c>
      <c r="C3" s="6"/>
      <c r="D3" s="9" t="s">
        <v>4</v>
      </c>
      <c r="E3" s="10"/>
      <c r="F3" s="11">
        <v>1619.4</v>
      </c>
    </row>
    <row r="4" spans="1:6" x14ac:dyDescent="0.25">
      <c r="A4" s="4"/>
      <c r="B4" s="5" t="s">
        <v>5</v>
      </c>
      <c r="C4" s="6"/>
      <c r="D4" s="12" t="s">
        <v>6</v>
      </c>
      <c r="E4" s="13"/>
      <c r="F4" s="11">
        <f>F3*12</f>
        <v>19432.800000000003</v>
      </c>
    </row>
    <row r="5" spans="1:6" x14ac:dyDescent="0.25">
      <c r="A5" s="14">
        <v>0.08</v>
      </c>
      <c r="B5" s="15" t="s">
        <v>7</v>
      </c>
      <c r="C5" s="16"/>
      <c r="D5" s="12" t="s">
        <v>8</v>
      </c>
      <c r="E5" s="13"/>
      <c r="F5" s="11">
        <v>1841.95</v>
      </c>
    </row>
    <row r="6" spans="1:6" x14ac:dyDescent="0.25">
      <c r="A6" s="14">
        <v>7.3999999999999996E-2</v>
      </c>
      <c r="B6" s="15" t="s">
        <v>9</v>
      </c>
      <c r="C6" s="16"/>
      <c r="D6" s="12" t="s">
        <v>10</v>
      </c>
      <c r="E6" s="13"/>
      <c r="F6" s="17">
        <f>+(1982.03*12)*A6</f>
        <v>1760.0426399999999</v>
      </c>
    </row>
    <row r="7" spans="1:6" x14ac:dyDescent="0.25">
      <c r="A7" s="4"/>
      <c r="B7" s="5" t="s">
        <v>11</v>
      </c>
      <c r="C7" s="6"/>
      <c r="D7" s="18" t="s">
        <v>12</v>
      </c>
      <c r="E7" s="19"/>
      <c r="F7" s="20">
        <f>SUM(F4:F6)</f>
        <v>23034.792640000003</v>
      </c>
    </row>
    <row r="8" spans="1:6" x14ac:dyDescent="0.25">
      <c r="A8" s="14">
        <f>0.25735+0.9%</f>
        <v>0.26635000000000003</v>
      </c>
      <c r="B8" s="5" t="s">
        <v>13</v>
      </c>
      <c r="C8" s="6"/>
      <c r="D8" s="12" t="s">
        <v>14</v>
      </c>
      <c r="E8" s="13"/>
      <c r="F8" s="45">
        <f>F7*$A8</f>
        <v>6135.3170196640012</v>
      </c>
    </row>
    <row r="9" spans="1:6" ht="30" x14ac:dyDescent="0.25">
      <c r="A9" s="14">
        <f>18.5%*126.64%</f>
        <v>0.23428399999999999</v>
      </c>
      <c r="B9" s="15" t="s">
        <v>15</v>
      </c>
      <c r="C9" s="16"/>
      <c r="D9" s="21" t="s">
        <v>16</v>
      </c>
      <c r="E9" s="22"/>
      <c r="F9" s="23">
        <f>F7*$A9</f>
        <v>5396.6833588697609</v>
      </c>
    </row>
    <row r="10" spans="1:6" ht="30" x14ac:dyDescent="0.25">
      <c r="A10" s="14" t="s">
        <v>17</v>
      </c>
      <c r="B10" s="5" t="s">
        <v>18</v>
      </c>
      <c r="C10" s="16"/>
      <c r="D10" s="21" t="s">
        <v>19</v>
      </c>
      <c r="E10" s="22"/>
      <c r="F10" s="23">
        <f>+F14*0.35</f>
        <v>567</v>
      </c>
    </row>
    <row r="11" spans="1:6" x14ac:dyDescent="0.25">
      <c r="A11" s="4"/>
      <c r="B11" s="5"/>
      <c r="C11" s="6"/>
      <c r="D11" s="18" t="s">
        <v>20</v>
      </c>
      <c r="E11" s="19"/>
      <c r="F11" s="20">
        <f>SUM(F7:F10)</f>
        <v>35133.793018533768</v>
      </c>
    </row>
    <row r="12" spans="1:6" x14ac:dyDescent="0.25">
      <c r="A12" s="4"/>
      <c r="B12" s="5"/>
      <c r="C12" s="6"/>
      <c r="D12" s="12"/>
      <c r="E12" s="13"/>
      <c r="F12" s="11"/>
    </row>
    <row r="13" spans="1:6" x14ac:dyDescent="0.25">
      <c r="A13" s="4"/>
      <c r="B13" s="15" t="s">
        <v>21</v>
      </c>
      <c r="C13" s="16"/>
      <c r="D13" s="12" t="s">
        <v>22</v>
      </c>
      <c r="E13" s="13"/>
      <c r="F13" s="11">
        <f>36*52</f>
        <v>1872</v>
      </c>
    </row>
    <row r="14" spans="1:6" x14ac:dyDescent="0.25">
      <c r="A14" s="14"/>
      <c r="B14" s="15" t="s">
        <v>23</v>
      </c>
      <c r="C14" s="16"/>
      <c r="D14" s="18" t="s">
        <v>24</v>
      </c>
      <c r="E14" s="19"/>
      <c r="F14" s="24">
        <v>1620</v>
      </c>
    </row>
    <row r="15" spans="1:6" x14ac:dyDescent="0.25">
      <c r="A15" s="4"/>
      <c r="B15" s="5" t="s">
        <v>25</v>
      </c>
      <c r="C15" s="6"/>
      <c r="D15" s="12" t="s">
        <v>26</v>
      </c>
      <c r="E15" s="10"/>
      <c r="F15" s="25">
        <v>0.06</v>
      </c>
    </row>
    <row r="16" spans="1:6" x14ac:dyDescent="0.25">
      <c r="A16" s="4"/>
      <c r="B16" s="5" t="s">
        <v>27</v>
      </c>
      <c r="C16" s="6"/>
      <c r="D16" s="26" t="s">
        <v>28</v>
      </c>
      <c r="E16" s="27"/>
      <c r="F16" s="28">
        <f>F14-(F14*F15)</f>
        <v>1522.8</v>
      </c>
    </row>
    <row r="17" spans="1:6" x14ac:dyDescent="0.25">
      <c r="A17" s="4"/>
      <c r="B17" s="5"/>
      <c r="C17" s="6"/>
      <c r="D17" s="9"/>
      <c r="E17" s="10"/>
      <c r="F17" s="25"/>
    </row>
    <row r="18" spans="1:6" x14ac:dyDescent="0.25">
      <c r="A18" s="4"/>
      <c r="B18" s="5" t="s">
        <v>29</v>
      </c>
      <c r="C18" s="6"/>
      <c r="D18" s="12" t="s">
        <v>30</v>
      </c>
      <c r="E18" s="13"/>
      <c r="F18" s="25">
        <f>F11/F16</f>
        <v>23.071836760266464</v>
      </c>
    </row>
    <row r="19" spans="1:6" x14ac:dyDescent="0.25">
      <c r="A19" s="4"/>
      <c r="B19" s="5" t="s">
        <v>31</v>
      </c>
      <c r="C19" s="6"/>
      <c r="D19" s="12" t="s">
        <v>32</v>
      </c>
      <c r="E19" s="13"/>
      <c r="F19" s="25">
        <v>0</v>
      </c>
    </row>
    <row r="20" spans="1:6" x14ac:dyDescent="0.25">
      <c r="A20" s="4"/>
      <c r="B20" s="15" t="s">
        <v>33</v>
      </c>
      <c r="C20" s="16"/>
      <c r="D20" s="29" t="s">
        <v>34</v>
      </c>
      <c r="E20" s="30"/>
      <c r="F20" s="31">
        <f>+F18+((F11/F16)*F19)</f>
        <v>23.071836760266464</v>
      </c>
    </row>
    <row r="21" spans="1:6" x14ac:dyDescent="0.25">
      <c r="A21" s="4"/>
      <c r="B21" s="15"/>
      <c r="C21" s="16"/>
      <c r="D21" s="9"/>
      <c r="E21" s="10"/>
      <c r="F21" s="25"/>
    </row>
    <row r="22" spans="1:6" x14ac:dyDescent="0.25">
      <c r="A22" s="4"/>
      <c r="B22" s="5" t="s">
        <v>35</v>
      </c>
      <c r="C22" s="6"/>
      <c r="D22" s="29" t="s">
        <v>36</v>
      </c>
      <c r="E22" s="10"/>
      <c r="F22" s="25"/>
    </row>
    <row r="23" spans="1:6" x14ac:dyDescent="0.25">
      <c r="A23" s="32"/>
      <c r="B23" s="33"/>
      <c r="C23" s="34"/>
      <c r="D23" s="12" t="s">
        <v>37</v>
      </c>
      <c r="E23" s="10"/>
      <c r="F23" s="25">
        <f>F20/60</f>
        <v>0.38453061267110772</v>
      </c>
    </row>
    <row r="24" spans="1:6" x14ac:dyDescent="0.25">
      <c r="A24" s="32"/>
      <c r="B24" s="33"/>
      <c r="C24" s="34"/>
      <c r="D24" s="35" t="s">
        <v>38</v>
      </c>
      <c r="E24" s="36"/>
      <c r="F24" s="37">
        <f>ROUND(F23,2)</f>
        <v>0.38</v>
      </c>
    </row>
    <row r="25" spans="1:6" ht="15.75" thickBot="1" x14ac:dyDescent="0.3">
      <c r="A25" s="38"/>
      <c r="B25" s="39"/>
      <c r="C25" s="40"/>
      <c r="D25" s="41" t="s">
        <v>39</v>
      </c>
      <c r="E25" s="42"/>
      <c r="F25" s="43">
        <f>F24*60</f>
        <v>22.8</v>
      </c>
    </row>
    <row r="26" spans="1:6" x14ac:dyDescent="0.25">
      <c r="C26"/>
    </row>
    <row r="27" spans="1:6" x14ac:dyDescent="0.25">
      <c r="C27"/>
    </row>
    <row r="28" spans="1:6" x14ac:dyDescent="0.25">
      <c r="C28"/>
    </row>
    <row r="29" spans="1:6" x14ac:dyDescent="0.25">
      <c r="C29"/>
    </row>
    <row r="30" spans="1:6" x14ac:dyDescent="0.25">
      <c r="C30"/>
    </row>
    <row r="31" spans="1:6" x14ac:dyDescent="0.25">
      <c r="C31"/>
    </row>
    <row r="32" spans="1:6" x14ac:dyDescent="0.25">
      <c r="C32"/>
    </row>
    <row r="33" spans="3:3" x14ac:dyDescent="0.25">
      <c r="C33"/>
    </row>
    <row r="34" spans="3:3" x14ac:dyDescent="0.25">
      <c r="C34"/>
    </row>
    <row r="35" spans="3:3" x14ac:dyDescent="0.25">
      <c r="C35"/>
    </row>
    <row r="36" spans="3:3" x14ac:dyDescent="0.25">
      <c r="C36"/>
    </row>
    <row r="37" spans="3:3" x14ac:dyDescent="0.25">
      <c r="C37"/>
    </row>
    <row r="38" spans="3:3" x14ac:dyDescent="0.25">
      <c r="C38"/>
    </row>
    <row r="39" spans="3:3" x14ac:dyDescent="0.25">
      <c r="C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Algemeen rekenmodel HBH</vt:lpstr>
    </vt:vector>
  </TitlesOfParts>
  <Company>Gemeente Gouda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Bakelaar</dc:creator>
  <cp:lastModifiedBy>Kelly, Conny</cp:lastModifiedBy>
  <dcterms:created xsi:type="dcterms:W3CDTF">2018-03-02T10:17:15Z</dcterms:created>
  <dcterms:modified xsi:type="dcterms:W3CDTF">2020-07-01T11:42:44Z</dcterms:modified>
</cp:coreProperties>
</file>